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BCGCD\Documents\Brush Country Upcoming Meetings 2020\April\"/>
    </mc:Choice>
  </mc:AlternateContent>
  <xr:revisionPtr revIDLastSave="0" documentId="13_ncr:1_{71D3A3A2-62FD-48EA-9D78-6E137320703D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58" i="1" l="1"/>
  <c r="O56" i="1" l="1"/>
  <c r="O57" i="1" s="1"/>
  <c r="O54" i="1"/>
  <c r="O55" i="1"/>
  <c r="L29" i="1"/>
  <c r="M29" i="1" l="1"/>
  <c r="M22" i="1" l="1"/>
  <c r="L22" i="1"/>
  <c r="O18" i="1"/>
  <c r="M28" i="1"/>
  <c r="O28" i="1" s="1"/>
  <c r="O27" i="1"/>
  <c r="O25" i="1"/>
  <c r="O24" i="1"/>
  <c r="O23" i="1"/>
  <c r="O22" i="1"/>
  <c r="O21" i="1"/>
  <c r="O20" i="1"/>
  <c r="O19" i="1"/>
  <c r="O17" i="1"/>
  <c r="O16" i="1"/>
  <c r="O15" i="1"/>
  <c r="O12" i="1"/>
  <c r="O11" i="1"/>
  <c r="O10" i="1"/>
  <c r="O9" i="1"/>
  <c r="O8" i="1"/>
  <c r="O7" i="1"/>
  <c r="O6" i="1"/>
  <c r="O5" i="1"/>
  <c r="O52" i="1"/>
  <c r="O51" i="1"/>
  <c r="O50" i="1"/>
  <c r="O49" i="1"/>
  <c r="O48" i="1"/>
  <c r="O47" i="1"/>
  <c r="O46" i="1"/>
  <c r="O45" i="1"/>
  <c r="O44" i="1"/>
  <c r="O43" i="1"/>
  <c r="O42" i="1"/>
  <c r="O40" i="1"/>
  <c r="O39" i="1"/>
  <c r="O36" i="1"/>
  <c r="O34" i="1"/>
  <c r="O33" i="1"/>
  <c r="O32" i="1"/>
  <c r="O31" i="1"/>
  <c r="O29" i="1"/>
  <c r="O4" i="1"/>
  <c r="L34" i="1"/>
  <c r="L5" i="1" l="1"/>
</calcChain>
</file>

<file path=xl/sharedStrings.xml><?xml version="1.0" encoding="utf-8"?>
<sst xmlns="http://schemas.openxmlformats.org/spreadsheetml/2006/main" count="351" uniqueCount="80">
  <si>
    <t>Well #</t>
  </si>
  <si>
    <t>Owner Name</t>
  </si>
  <si>
    <t xml:space="preserve"> </t>
  </si>
  <si>
    <t xml:space="preserve">   --</t>
  </si>
  <si>
    <t xml:space="preserve">    ------</t>
  </si>
  <si>
    <t xml:space="preserve">      -----</t>
  </si>
  <si>
    <t xml:space="preserve">  ----</t>
  </si>
  <si>
    <t xml:space="preserve">    ----</t>
  </si>
  <si>
    <t xml:space="preserve">  Mar 2017</t>
  </si>
  <si>
    <t xml:space="preserve">  ------</t>
  </si>
  <si>
    <t>Santo Nino de Atocha cath church</t>
  </si>
  <si>
    <t>Encinitos Ranch/Steve Burns</t>
  </si>
  <si>
    <t>Lucero Restaurant</t>
  </si>
  <si>
    <t>none</t>
  </si>
  <si>
    <t>Zelaya Bros Jackpot Well;</t>
  </si>
  <si>
    <t>Mills Bennet #19</t>
  </si>
  <si>
    <t>Zorillo Investment LLC well # 616</t>
  </si>
  <si>
    <t>Garcia Robert &amp; Irma</t>
  </si>
  <si>
    <t xml:space="preserve">   -----</t>
  </si>
  <si>
    <t>Jetta Gathering</t>
  </si>
  <si>
    <t>Manrique Arnold</t>
  </si>
  <si>
    <t>Saenz Rogelio J &amp; Denise</t>
  </si>
  <si>
    <t>Zelaya Premont Shop</t>
  </si>
  <si>
    <t>Ramirez Arnoldo</t>
  </si>
  <si>
    <t>Saenz Felix</t>
  </si>
  <si>
    <t>Perez Fidel Est</t>
  </si>
  <si>
    <t>Alvarez Jorge County Line well</t>
  </si>
  <si>
    <t>Rancho San Rafael Colorado Mill</t>
  </si>
  <si>
    <t>Lopez Abel Jr</t>
  </si>
  <si>
    <t>Kibbe Avery  EOG Well</t>
  </si>
  <si>
    <t>Chavez Sylvia</t>
  </si>
  <si>
    <t>La Rucia Ranch Tank Battery well</t>
  </si>
  <si>
    <t>Villa Rene</t>
  </si>
  <si>
    <t xml:space="preserve"> Eshleman vogt/Blueston Natural Resourc</t>
  </si>
  <si>
    <t>Difference</t>
  </si>
  <si>
    <t>BCGCD 2011 thru 2019 Water Level Monitoring Report</t>
  </si>
  <si>
    <t>Cuellar Juan st iD 8707802</t>
  </si>
  <si>
    <t>Hopper Est  st id 8455310</t>
  </si>
  <si>
    <t>La India Ranch  st id 8455901</t>
  </si>
  <si>
    <t>Mcdonald J E Est   st id 8455204</t>
  </si>
  <si>
    <t>Mulanax P  st id  8454806</t>
  </si>
  <si>
    <t>Negri Frank Est   st id 8455329</t>
  </si>
  <si>
    <t>Penly Recorder Well  st id 8455216</t>
  </si>
  <si>
    <t>Esheleman-Vogt Ranch #8444402</t>
  </si>
  <si>
    <t>Kaffie Ranch(Routt) st id 8460402</t>
  </si>
  <si>
    <t>Perez Antonio Jr   #8704402</t>
  </si>
  <si>
    <t>City of Or Grove  #8301514</t>
  </si>
  <si>
    <t>City of Premont   #8447313</t>
  </si>
  <si>
    <t>Gaitan Abel   #7957905</t>
  </si>
  <si>
    <t>Hayes Bob    #8407901</t>
  </si>
  <si>
    <t>Hinze Emil    #8301605</t>
  </si>
  <si>
    <t>M. Cadena(Blanca H)  #8431502</t>
  </si>
  <si>
    <t>Trevino Jesus   #8301706</t>
  </si>
  <si>
    <t>Ramirez Giberto Est   8711601</t>
  </si>
  <si>
    <t>May CE   8309703</t>
  </si>
  <si>
    <t>#</t>
  </si>
  <si>
    <t>B</t>
  </si>
  <si>
    <t>JH</t>
  </si>
  <si>
    <t>JW</t>
  </si>
  <si>
    <t>CO</t>
  </si>
  <si>
    <t>La Rucia/Suemaur exp #319971</t>
  </si>
  <si>
    <t>Jones borregos transducer #33330</t>
  </si>
  <si>
    <t>jones Borregos charco loma</t>
  </si>
  <si>
    <t>Jones South Well Rig Supply well</t>
  </si>
  <si>
    <t>Mills Bennet #9</t>
  </si>
  <si>
    <t>Ranch House Restaurant</t>
  </si>
  <si>
    <t>JHWCID#2   well #6</t>
  </si>
  <si>
    <t>Jones Borregos Entrance Gate well</t>
  </si>
  <si>
    <t>Rancho San Rafael no mill well</t>
  </si>
  <si>
    <t>Rancho San Rafael estrella mill</t>
  </si>
  <si>
    <t xml:space="preserve">   ------</t>
  </si>
  <si>
    <t xml:space="preserve"> ------</t>
  </si>
  <si>
    <t xml:space="preserve"> ----</t>
  </si>
  <si>
    <t>no value</t>
  </si>
  <si>
    <t>H</t>
  </si>
  <si>
    <t>43 wells with reading in 2019 &amp; 2020</t>
  </si>
  <si>
    <t>pg 9</t>
  </si>
  <si>
    <t>pg 10</t>
  </si>
  <si>
    <t>avg 2019 annual Avg drawdown in ft  =</t>
  </si>
  <si>
    <t>DFC =avg of 69 ft/50 yr(ft/yr)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</si>
</sst>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 applyProtection="1">
      <alignment vertical="center" wrapText="1"/>
    </xf>
    <xf numFmtId="0" fontId="0" fillId="0" borderId="1" xfId="0" applyFill="1" applyBorder="1"/>
    <xf numFmtId="0" fontId="2" fillId="0" borderId="0" xfId="0" applyFont="1"/>
    <xf numFmtId="0" fontId="0" fillId="0" borderId="0" xfId="0" applyFill="1"/>
    <xf numFmtId="0" fontId="3" fillId="0" borderId="1" xfId="0" applyFont="1" applyFill="1" applyBorder="1" applyAlignment="1" applyProtection="1">
      <alignment horizontal="right" vertical="center" wrapText="1"/>
    </xf>
    <xf numFmtId="0" fontId="4" fillId="0" borderId="1" xfId="0" applyFont="1" applyFill="1" applyBorder="1"/>
    <xf numFmtId="0" fontId="4" fillId="0" borderId="0" xfId="0" applyFont="1" applyFill="1"/>
    <xf numFmtId="0" fontId="0" fillId="0" borderId="0" xfId="0" applyBorder="1"/>
    <xf numFmtId="0" fontId="4" fillId="0" borderId="0" xfId="0" applyFont="1" applyFill="1" applyBorder="1"/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1" xfId="0" applyFont="1" applyFill="1" applyBorder="1" applyAlignment="1" applyProtection="1">
      <alignment horizontal="right" vertical="center" wrapText="1"/>
    </xf>
    <xf numFmtId="0" fontId="0" fillId="0" borderId="1" xfId="0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0" fillId="0" borderId="1" xfId="0" applyFont="1" applyBorder="1"/>
    <xf numFmtId="0" fontId="0" fillId="0" borderId="1" xfId="0" applyFont="1" applyFill="1" applyBorder="1"/>
    <xf numFmtId="17" fontId="0" fillId="0" borderId="1" xfId="0" applyNumberFormat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0" fillId="0" borderId="1" xfId="0" applyFill="1" applyBorder="1" applyAlignment="1">
      <alignment horizontal="center"/>
    </xf>
    <xf numFmtId="0" fontId="3" fillId="0" borderId="1" xfId="0" applyFont="1" applyFill="1" applyBorder="1"/>
    <xf numFmtId="2" fontId="4" fillId="0" borderId="1" xfId="0" applyNumberFormat="1" applyFont="1" applyFill="1" applyBorder="1"/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1" fillId="0" borderId="1" xfId="0" applyFont="1" applyFill="1" applyBorder="1"/>
    <xf numFmtId="2" fontId="4" fillId="0" borderId="1" xfId="0" applyNumberFormat="1" applyFont="1" applyFill="1" applyBorder="1" applyAlignment="1">
      <alignment vertical="top" wrapText="1" readingOrder="1"/>
    </xf>
    <xf numFmtId="0" fontId="0" fillId="0" borderId="1" xfId="0" applyNumberFormat="1" applyBorder="1"/>
    <xf numFmtId="2" fontId="0" fillId="0" borderId="1" xfId="0" applyNumberFormat="1" applyFont="1" applyBorder="1"/>
    <xf numFmtId="0" fontId="0" fillId="0" borderId="0" xfId="0" applyBorder="1" applyAlignment="1">
      <alignment horizontal="right"/>
    </xf>
    <xf numFmtId="17" fontId="0" fillId="0" borderId="0" xfId="0" applyNumberFormat="1" applyBorder="1"/>
    <xf numFmtId="0" fontId="0" fillId="0" borderId="0" xfId="0" applyFont="1" applyFill="1" applyBorder="1" applyAlignment="1">
      <alignment horizontal="right"/>
    </xf>
    <xf numFmtId="2" fontId="0" fillId="0" borderId="0" xfId="0" applyNumberFormat="1" applyFont="1" applyBorder="1"/>
    <xf numFmtId="2" fontId="0" fillId="0" borderId="0" xfId="0" applyNumberFormat="1" applyFont="1" applyBorder="1" applyAlignment="1">
      <alignment horizontal="center"/>
    </xf>
    <xf numFmtId="0" fontId="3" fillId="0" borderId="2" xfId="0" applyFont="1" applyFill="1" applyBorder="1"/>
    <xf numFmtId="0" fontId="3" fillId="0" borderId="2" xfId="0" applyFont="1" applyBorder="1"/>
    <xf numFmtId="0" fontId="7" fillId="0" borderId="2" xfId="0" applyFont="1" applyBorder="1"/>
    <xf numFmtId="2" fontId="4" fillId="0" borderId="1" xfId="0" applyNumberFormat="1" applyFont="1" applyBorder="1"/>
    <xf numFmtId="0" fontId="4" fillId="0" borderId="1" xfId="0" applyFont="1" applyBorder="1"/>
    <xf numFmtId="0" fontId="5" fillId="0" borderId="1" xfId="0" applyFont="1" applyBorder="1" applyAlignment="1">
      <alignment vertical="top" wrapText="1" readingOrder="1"/>
    </xf>
    <xf numFmtId="2" fontId="0" fillId="0" borderId="0" xfId="0" applyNumberFormat="1" applyBorder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right" vertical="center" wrapText="1"/>
    </xf>
    <xf numFmtId="0" fontId="4" fillId="2" borderId="1" xfId="0" applyFont="1" applyFill="1" applyBorder="1"/>
    <xf numFmtId="2" fontId="0" fillId="2" borderId="0" xfId="0" applyNumberFormat="1" applyFont="1" applyFill="1" applyBorder="1" applyAlignment="1">
      <alignment horizontal="center"/>
    </xf>
    <xf numFmtId="0" fontId="0" fillId="2" borderId="1" xfId="0" applyFill="1" applyBorder="1"/>
    <xf numFmtId="2" fontId="0" fillId="2" borderId="1" xfId="0" applyNumberFormat="1" applyFont="1" applyFill="1" applyBorder="1"/>
    <xf numFmtId="0" fontId="1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0" fillId="2" borderId="1" xfId="0" applyFont="1" applyFill="1" applyBorder="1"/>
    <xf numFmtId="2" fontId="8" fillId="0" borderId="1" xfId="0" applyNumberFormat="1" applyFont="1" applyBorder="1"/>
    <xf numFmtId="0" fontId="0" fillId="0" borderId="3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Border="1"/>
    <xf numFmtId="0" fontId="0" fillId="0" borderId="0" xfId="0" applyFill="1" applyBorder="1"/>
    <xf numFmtId="0" fontId="6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vertical="top" wrapText="1" readingOrder="1"/>
    </xf>
    <xf numFmtId="0" fontId="8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77"/>
  <sheetViews>
    <sheetView tabSelected="1" workbookViewId="0">
      <pane ySplit="3" topLeftCell="A4" activePane="bottomLeft" state="frozen"/>
      <selection activeCell="B1" sqref="B1"/>
      <selection pane="bottomLeft" activeCell="P5" sqref="P5"/>
    </sheetView>
  </sheetViews>
  <sheetFormatPr defaultRowHeight="14.4" x14ac:dyDescent="0.3"/>
  <cols>
    <col min="1" max="1" width="4.5546875" customWidth="1"/>
    <col min="2" max="2" width="7.6640625" customWidth="1"/>
    <col min="3" max="3" width="29.33203125" customWidth="1"/>
    <col min="4" max="4" width="4.44140625" style="9" customWidth="1"/>
    <col min="5" max="5" width="6.44140625" customWidth="1"/>
    <col min="6" max="6" width="6.77734375" customWidth="1"/>
    <col min="7" max="7" width="7.6640625" customWidth="1"/>
    <col min="8" max="9" width="7.5546875" customWidth="1"/>
    <col min="10" max="10" width="6.88671875" customWidth="1"/>
    <col min="11" max="11" width="9.109375" customWidth="1"/>
    <col min="12" max="12" width="8.33203125" customWidth="1"/>
    <col min="13" max="14" width="8.109375" customWidth="1"/>
    <col min="15" max="15" width="9.5546875" style="9" customWidth="1"/>
    <col min="16" max="16" width="11.5546875" style="9" customWidth="1"/>
    <col min="18" max="18" width="18.5546875" customWidth="1"/>
  </cols>
  <sheetData>
    <row r="2" spans="1:20" x14ac:dyDescent="0.3">
      <c r="F2" s="4" t="s">
        <v>35</v>
      </c>
      <c r="H2" s="4"/>
    </row>
    <row r="3" spans="1:20" x14ac:dyDescent="0.3">
      <c r="A3" s="1" t="s">
        <v>55</v>
      </c>
      <c r="B3" s="1" t="s">
        <v>0</v>
      </c>
      <c r="C3" s="1" t="s">
        <v>1</v>
      </c>
      <c r="D3" s="24" t="s">
        <v>59</v>
      </c>
      <c r="E3" s="1">
        <v>2011</v>
      </c>
      <c r="F3" s="1">
        <v>2012</v>
      </c>
      <c r="G3" s="1">
        <v>2013</v>
      </c>
      <c r="H3" s="3">
        <v>2014</v>
      </c>
      <c r="I3" s="3">
        <v>2015</v>
      </c>
      <c r="J3" s="3">
        <v>2016</v>
      </c>
      <c r="K3" s="18" t="s">
        <v>8</v>
      </c>
      <c r="L3" s="18">
        <v>43160</v>
      </c>
      <c r="M3" s="18">
        <v>43543</v>
      </c>
      <c r="N3" s="18">
        <v>43910</v>
      </c>
      <c r="O3" s="18" t="s">
        <v>34</v>
      </c>
      <c r="P3" s="32"/>
    </row>
    <row r="4" spans="1:20" x14ac:dyDescent="0.3">
      <c r="A4" s="24">
        <v>1</v>
      </c>
      <c r="B4" s="1">
        <v>1119</v>
      </c>
      <c r="C4" s="22" t="s">
        <v>30</v>
      </c>
      <c r="D4" s="35" t="s">
        <v>56</v>
      </c>
      <c r="E4" s="7" t="s">
        <v>18</v>
      </c>
      <c r="F4" s="7" t="s">
        <v>18</v>
      </c>
      <c r="G4" s="7" t="s">
        <v>18</v>
      </c>
      <c r="H4" s="7" t="s">
        <v>18</v>
      </c>
      <c r="I4" s="7" t="s">
        <v>18</v>
      </c>
      <c r="J4" s="7" t="s">
        <v>18</v>
      </c>
      <c r="K4" s="7" t="s">
        <v>18</v>
      </c>
      <c r="L4" s="29">
        <v>137</v>
      </c>
      <c r="M4" s="29">
        <v>136</v>
      </c>
      <c r="N4" s="29">
        <v>140.5</v>
      </c>
      <c r="O4" s="30">
        <f>M4-N4</f>
        <v>-4.5</v>
      </c>
      <c r="P4" s="10"/>
    </row>
    <row r="5" spans="1:20" s="5" customFormat="1" x14ac:dyDescent="0.3">
      <c r="A5" s="21">
        <v>2</v>
      </c>
      <c r="B5" s="1" t="s">
        <v>13</v>
      </c>
      <c r="C5" s="27" t="s">
        <v>11</v>
      </c>
      <c r="D5" s="35" t="s">
        <v>56</v>
      </c>
      <c r="E5" s="1" t="s">
        <v>9</v>
      </c>
      <c r="F5" s="1" t="s">
        <v>9</v>
      </c>
      <c r="G5" s="1" t="s">
        <v>9</v>
      </c>
      <c r="H5" s="1" t="s">
        <v>9</v>
      </c>
      <c r="I5" s="1" t="s">
        <v>9</v>
      </c>
      <c r="J5" s="1" t="s">
        <v>9</v>
      </c>
      <c r="K5" s="1">
        <v>77.5</v>
      </c>
      <c r="L5" s="28">
        <f>80.7-1.5</f>
        <v>79.2</v>
      </c>
      <c r="M5" s="28">
        <v>78.5</v>
      </c>
      <c r="N5" s="28">
        <v>83.3</v>
      </c>
      <c r="O5" s="30">
        <f t="shared" ref="O5:O12" si="0">M5-N5</f>
        <v>-4.7999999999999972</v>
      </c>
      <c r="P5" s="34"/>
    </row>
    <row r="6" spans="1:20" s="5" customFormat="1" x14ac:dyDescent="0.3">
      <c r="A6" s="43">
        <v>3</v>
      </c>
      <c r="B6" s="44"/>
      <c r="C6" s="45" t="s">
        <v>37</v>
      </c>
      <c r="D6" s="46" t="s">
        <v>56</v>
      </c>
      <c r="E6" s="44">
        <v>119.06</v>
      </c>
      <c r="F6" s="44">
        <v>112.08</v>
      </c>
      <c r="G6" s="44">
        <v>117.06</v>
      </c>
      <c r="H6" s="45">
        <v>133.32</v>
      </c>
      <c r="I6" s="47">
        <v>119.21</v>
      </c>
      <c r="J6" s="47">
        <v>11.79</v>
      </c>
      <c r="K6" s="45">
        <v>116.9</v>
      </c>
      <c r="L6" s="45">
        <v>137.19999999999999</v>
      </c>
      <c r="M6" s="45">
        <v>106.7</v>
      </c>
      <c r="N6" s="45">
        <v>118.02</v>
      </c>
      <c r="O6" s="48">
        <f t="shared" si="0"/>
        <v>-11.319999999999993</v>
      </c>
    </row>
    <row r="7" spans="1:20" s="8" customFormat="1" x14ac:dyDescent="0.3">
      <c r="A7" s="21">
        <v>4</v>
      </c>
      <c r="B7" s="3"/>
      <c r="C7" s="3" t="s">
        <v>36</v>
      </c>
      <c r="D7" s="35" t="s">
        <v>56</v>
      </c>
      <c r="E7" s="3" t="s">
        <v>3</v>
      </c>
      <c r="F7" s="3">
        <v>75.900000000000006</v>
      </c>
      <c r="G7" s="3">
        <v>76.3</v>
      </c>
      <c r="H7" s="3">
        <v>58.05</v>
      </c>
      <c r="I7" s="14" t="s">
        <v>6</v>
      </c>
      <c r="J7" s="14" t="s">
        <v>6</v>
      </c>
      <c r="K7" s="15" t="s">
        <v>4</v>
      </c>
      <c r="L7" s="15" t="s">
        <v>4</v>
      </c>
      <c r="M7" s="15">
        <v>83.93</v>
      </c>
      <c r="N7" s="15">
        <v>87.74</v>
      </c>
      <c r="O7" s="30">
        <f t="shared" si="0"/>
        <v>-3.8099999999999881</v>
      </c>
      <c r="P7" s="33"/>
    </row>
    <row r="8" spans="1:20" s="5" customFormat="1" x14ac:dyDescent="0.3">
      <c r="A8" s="21">
        <v>5</v>
      </c>
      <c r="B8" s="3"/>
      <c r="C8" s="3" t="s">
        <v>38</v>
      </c>
      <c r="D8" s="35" t="s">
        <v>56</v>
      </c>
      <c r="E8" s="3">
        <v>38.32</v>
      </c>
      <c r="F8" s="3">
        <v>44.2</v>
      </c>
      <c r="G8" s="3" t="s">
        <v>3</v>
      </c>
      <c r="H8" s="3" t="s">
        <v>4</v>
      </c>
      <c r="I8" s="3">
        <v>61.31</v>
      </c>
      <c r="J8" s="3">
        <v>43.74</v>
      </c>
      <c r="K8" s="11">
        <v>57.14</v>
      </c>
      <c r="L8" s="11">
        <v>66.709999999999994</v>
      </c>
      <c r="M8" s="11">
        <v>72.08</v>
      </c>
      <c r="N8" s="11">
        <v>43.6</v>
      </c>
      <c r="O8" s="30">
        <f t="shared" si="0"/>
        <v>28.479999999999997</v>
      </c>
      <c r="P8" s="34"/>
    </row>
    <row r="9" spans="1:20" s="8" customFormat="1" x14ac:dyDescent="0.3">
      <c r="A9" s="24">
        <v>6</v>
      </c>
      <c r="B9" s="47" t="s">
        <v>13</v>
      </c>
      <c r="C9" s="49" t="s">
        <v>31</v>
      </c>
      <c r="D9" s="46" t="s">
        <v>56</v>
      </c>
      <c r="E9" s="47" t="s">
        <v>9</v>
      </c>
      <c r="F9" s="47" t="s">
        <v>9</v>
      </c>
      <c r="G9" s="47" t="s">
        <v>9</v>
      </c>
      <c r="H9" s="47" t="s">
        <v>9</v>
      </c>
      <c r="I9" s="47" t="s">
        <v>9</v>
      </c>
      <c r="J9" s="47" t="s">
        <v>9</v>
      </c>
      <c r="K9" s="47">
        <v>88.2</v>
      </c>
      <c r="L9" s="47">
        <v>88.3</v>
      </c>
      <c r="M9" s="47">
        <v>87.7</v>
      </c>
      <c r="N9" s="47">
        <v>104.6</v>
      </c>
      <c r="O9" s="48">
        <f t="shared" si="0"/>
        <v>-16.899999999999991</v>
      </c>
      <c r="P9" s="34"/>
    </row>
    <row r="10" spans="1:20" s="5" customFormat="1" ht="14.25" customHeight="1" x14ac:dyDescent="0.3">
      <c r="A10" s="21">
        <v>7</v>
      </c>
      <c r="B10" s="1" t="s">
        <v>13</v>
      </c>
      <c r="C10" s="27" t="s">
        <v>12</v>
      </c>
      <c r="D10" s="35" t="s">
        <v>56</v>
      </c>
      <c r="E10" s="1" t="s">
        <v>9</v>
      </c>
      <c r="F10" s="1" t="s">
        <v>9</v>
      </c>
      <c r="G10" s="1" t="s">
        <v>9</v>
      </c>
      <c r="H10" s="1" t="s">
        <v>9</v>
      </c>
      <c r="I10" s="1" t="s">
        <v>9</v>
      </c>
      <c r="J10" s="1" t="s">
        <v>9</v>
      </c>
      <c r="K10" s="1">
        <v>66.7</v>
      </c>
      <c r="L10" s="23">
        <v>64.7</v>
      </c>
      <c r="M10" s="23">
        <v>65</v>
      </c>
      <c r="N10" s="23">
        <v>66.2</v>
      </c>
      <c r="O10" s="30">
        <f t="shared" si="0"/>
        <v>-1.2000000000000028</v>
      </c>
      <c r="P10" s="34"/>
    </row>
    <row r="11" spans="1:20" s="5" customFormat="1" x14ac:dyDescent="0.3">
      <c r="A11" s="21">
        <v>8</v>
      </c>
      <c r="B11" s="13"/>
      <c r="C11" s="2" t="s">
        <v>39</v>
      </c>
      <c r="D11" s="35" t="s">
        <v>56</v>
      </c>
      <c r="E11" s="3">
        <v>95.05</v>
      </c>
      <c r="F11" s="3">
        <v>88.27</v>
      </c>
      <c r="G11" s="3">
        <v>92.19</v>
      </c>
      <c r="H11" s="3">
        <v>99.9</v>
      </c>
      <c r="I11" s="3">
        <v>100.59</v>
      </c>
      <c r="J11" s="3">
        <v>90.06</v>
      </c>
      <c r="K11" s="3">
        <v>92.81</v>
      </c>
      <c r="L11" s="3">
        <v>97</v>
      </c>
      <c r="M11" s="3">
        <v>84.95</v>
      </c>
      <c r="N11" s="3">
        <v>84.8</v>
      </c>
      <c r="O11" s="30">
        <f t="shared" si="0"/>
        <v>0.15000000000000568</v>
      </c>
      <c r="P11" s="34"/>
    </row>
    <row r="12" spans="1:20" s="5" customFormat="1" x14ac:dyDescent="0.3">
      <c r="A12" s="21">
        <v>9</v>
      </c>
      <c r="B12" s="1" t="s">
        <v>13</v>
      </c>
      <c r="C12" s="27" t="s">
        <v>15</v>
      </c>
      <c r="D12" s="35" t="s">
        <v>56</v>
      </c>
      <c r="E12" s="1" t="s">
        <v>9</v>
      </c>
      <c r="F12" s="1" t="s">
        <v>9</v>
      </c>
      <c r="G12" s="1" t="s">
        <v>9</v>
      </c>
      <c r="H12" s="1" t="s">
        <v>9</v>
      </c>
      <c r="I12" s="1" t="s">
        <v>9</v>
      </c>
      <c r="J12" s="1" t="s">
        <v>9</v>
      </c>
      <c r="K12" s="16">
        <v>105</v>
      </c>
      <c r="L12" s="1">
        <v>102.75</v>
      </c>
      <c r="M12" s="1">
        <v>98.45</v>
      </c>
      <c r="N12" s="1">
        <v>103.75</v>
      </c>
      <c r="O12" s="30">
        <f t="shared" si="0"/>
        <v>-5.2999999999999972</v>
      </c>
      <c r="P12" s="34"/>
      <c r="Q12" s="5" t="s">
        <v>2</v>
      </c>
      <c r="R12" s="5" t="s">
        <v>2</v>
      </c>
      <c r="S12" s="5" t="s">
        <v>2</v>
      </c>
      <c r="T12" s="5" t="s">
        <v>2</v>
      </c>
    </row>
    <row r="13" spans="1:20" s="5" customFormat="1" x14ac:dyDescent="0.3">
      <c r="A13" s="21">
        <v>10</v>
      </c>
      <c r="B13" s="1"/>
      <c r="C13" s="27" t="s">
        <v>64</v>
      </c>
      <c r="D13" s="35"/>
      <c r="E13" s="1"/>
      <c r="F13" s="1"/>
      <c r="G13" s="1"/>
      <c r="H13" s="1"/>
      <c r="I13" s="1"/>
      <c r="J13" s="1"/>
      <c r="K13" s="16"/>
      <c r="L13" s="1"/>
      <c r="M13" s="1"/>
      <c r="N13" s="1">
        <v>114.80000000000001</v>
      </c>
      <c r="O13" s="30" t="s">
        <v>73</v>
      </c>
      <c r="P13" s="34"/>
    </row>
    <row r="14" spans="1:20" s="5" customFormat="1" x14ac:dyDescent="0.3">
      <c r="A14" s="21">
        <v>11</v>
      </c>
      <c r="B14" s="3"/>
      <c r="C14" s="3" t="s">
        <v>40</v>
      </c>
      <c r="D14" s="35" t="s">
        <v>56</v>
      </c>
      <c r="E14" s="3">
        <v>93.17</v>
      </c>
      <c r="F14" s="3">
        <v>94.49</v>
      </c>
      <c r="G14" s="3">
        <v>97.4</v>
      </c>
      <c r="H14" s="3">
        <v>99.85</v>
      </c>
      <c r="I14" s="3">
        <v>100.26</v>
      </c>
      <c r="J14" s="3">
        <v>95.01</v>
      </c>
      <c r="K14" s="3">
        <v>96.79</v>
      </c>
      <c r="L14" s="3">
        <v>95.21</v>
      </c>
      <c r="M14" s="3">
        <v>96.55</v>
      </c>
      <c r="N14" s="3" t="s">
        <v>71</v>
      </c>
      <c r="O14" s="30" t="s">
        <v>73</v>
      </c>
      <c r="P14" s="34"/>
    </row>
    <row r="15" spans="1:20" s="5" customFormat="1" x14ac:dyDescent="0.3">
      <c r="A15" s="24">
        <v>12</v>
      </c>
      <c r="B15" s="6"/>
      <c r="C15" s="7" t="s">
        <v>41</v>
      </c>
      <c r="D15" s="35" t="s">
        <v>56</v>
      </c>
      <c r="E15" s="6">
        <v>112.2</v>
      </c>
      <c r="F15" s="6">
        <v>123.9</v>
      </c>
      <c r="G15" s="6">
        <v>114.8</v>
      </c>
      <c r="H15" s="7">
        <v>126.45</v>
      </c>
      <c r="I15" s="3">
        <v>115.26</v>
      </c>
      <c r="J15" s="3">
        <v>116.06</v>
      </c>
      <c r="K15" s="11">
        <v>115.61</v>
      </c>
      <c r="L15" s="11">
        <v>117.6</v>
      </c>
      <c r="M15" s="11">
        <v>106.33</v>
      </c>
      <c r="N15" s="11">
        <v>97.27</v>
      </c>
      <c r="O15" s="30">
        <f t="shared" ref="O15:O18" si="1">M15-N15</f>
        <v>9.0600000000000023</v>
      </c>
      <c r="P15" s="34"/>
    </row>
    <row r="16" spans="1:20" s="5" customFormat="1" ht="15" customHeight="1" x14ac:dyDescent="0.3">
      <c r="A16" s="21">
        <v>13</v>
      </c>
      <c r="B16" s="13"/>
      <c r="C16" s="2" t="s">
        <v>42</v>
      </c>
      <c r="D16" s="35" t="s">
        <v>56</v>
      </c>
      <c r="E16" s="3" t="s">
        <v>5</v>
      </c>
      <c r="F16" s="3" t="s">
        <v>5</v>
      </c>
      <c r="G16" s="3" t="s">
        <v>5</v>
      </c>
      <c r="H16" s="3" t="s">
        <v>5</v>
      </c>
      <c r="I16" s="14" t="s">
        <v>6</v>
      </c>
      <c r="J16" s="14" t="s">
        <v>6</v>
      </c>
      <c r="K16" s="3">
        <v>108.25</v>
      </c>
      <c r="L16" s="3">
        <v>104.5</v>
      </c>
      <c r="M16" s="3">
        <v>102.55</v>
      </c>
      <c r="N16" s="3">
        <v>98.6</v>
      </c>
      <c r="O16" s="30">
        <f t="shared" si="1"/>
        <v>3.9500000000000028</v>
      </c>
      <c r="P16" s="34"/>
    </row>
    <row r="17" spans="1:16" s="5" customFormat="1" ht="14.4" customHeight="1" x14ac:dyDescent="0.3">
      <c r="A17" s="21">
        <v>14</v>
      </c>
      <c r="B17" s="1" t="s">
        <v>13</v>
      </c>
      <c r="C17" s="27" t="s">
        <v>25</v>
      </c>
      <c r="D17" s="35" t="s">
        <v>56</v>
      </c>
      <c r="E17" s="1" t="s">
        <v>9</v>
      </c>
      <c r="F17" s="1" t="s">
        <v>9</v>
      </c>
      <c r="G17" s="1" t="s">
        <v>9</v>
      </c>
      <c r="H17" s="1" t="s">
        <v>9</v>
      </c>
      <c r="I17" s="1" t="s">
        <v>9</v>
      </c>
      <c r="J17" s="1" t="s">
        <v>9</v>
      </c>
      <c r="K17" s="1">
        <v>81.2</v>
      </c>
      <c r="L17" s="1">
        <v>78.2</v>
      </c>
      <c r="M17" s="1">
        <v>75.5</v>
      </c>
      <c r="N17" s="1">
        <v>82.1</v>
      </c>
      <c r="O17" s="30">
        <f t="shared" si="1"/>
        <v>-6.5999999999999943</v>
      </c>
      <c r="P17" s="34"/>
    </row>
    <row r="18" spans="1:16" s="5" customFormat="1" x14ac:dyDescent="0.3">
      <c r="A18" s="21">
        <v>15</v>
      </c>
      <c r="B18" s="1"/>
      <c r="C18" s="27" t="s">
        <v>65</v>
      </c>
      <c r="D18" s="35" t="s">
        <v>56</v>
      </c>
      <c r="E18" s="1"/>
      <c r="F18" s="1"/>
      <c r="G18" s="1"/>
      <c r="H18" s="1"/>
      <c r="I18" s="1"/>
      <c r="J18" s="1"/>
      <c r="K18" s="1"/>
      <c r="L18" s="1">
        <v>103.35</v>
      </c>
      <c r="M18" s="1">
        <v>93.45</v>
      </c>
      <c r="N18" s="1">
        <v>101.75</v>
      </c>
      <c r="O18" s="30">
        <f t="shared" si="1"/>
        <v>-8.2999999999999972</v>
      </c>
      <c r="P18" s="34"/>
    </row>
    <row r="19" spans="1:16" s="5" customFormat="1" x14ac:dyDescent="0.3">
      <c r="A19" s="21">
        <v>16</v>
      </c>
      <c r="B19" s="1" t="s">
        <v>13</v>
      </c>
      <c r="C19" s="27" t="s">
        <v>23</v>
      </c>
      <c r="D19" s="35" t="s">
        <v>56</v>
      </c>
      <c r="E19" s="1" t="s">
        <v>9</v>
      </c>
      <c r="F19" s="1" t="s">
        <v>9</v>
      </c>
      <c r="G19" s="1" t="s">
        <v>9</v>
      </c>
      <c r="H19" s="1" t="s">
        <v>9</v>
      </c>
      <c r="I19" s="1" t="s">
        <v>9</v>
      </c>
      <c r="J19" s="1" t="s">
        <v>9</v>
      </c>
      <c r="K19" s="16">
        <v>99.8</v>
      </c>
      <c r="L19" s="1">
        <v>96.1</v>
      </c>
      <c r="M19" s="1">
        <v>95.2</v>
      </c>
      <c r="N19" s="1">
        <v>98.3</v>
      </c>
      <c r="O19" s="30">
        <f t="shared" ref="O19:O27" si="2">M19-N19</f>
        <v>-3.0999999999999943</v>
      </c>
      <c r="P19" s="34"/>
    </row>
    <row r="20" spans="1:16" s="5" customFormat="1" x14ac:dyDescent="0.3">
      <c r="A20" s="24">
        <v>17</v>
      </c>
      <c r="B20" s="1" t="s">
        <v>13</v>
      </c>
      <c r="C20" s="27" t="s">
        <v>24</v>
      </c>
      <c r="D20" s="35" t="s">
        <v>56</v>
      </c>
      <c r="E20" s="1" t="s">
        <v>9</v>
      </c>
      <c r="F20" s="1" t="s">
        <v>9</v>
      </c>
      <c r="G20" s="1" t="s">
        <v>9</v>
      </c>
      <c r="H20" s="1" t="s">
        <v>9</v>
      </c>
      <c r="I20" s="1" t="s">
        <v>9</v>
      </c>
      <c r="J20" s="1" t="s">
        <v>9</v>
      </c>
      <c r="K20" s="1">
        <v>99.1</v>
      </c>
      <c r="L20" s="1">
        <v>96.7</v>
      </c>
      <c r="M20" s="1">
        <v>94.7</v>
      </c>
      <c r="N20" s="1">
        <v>97.9</v>
      </c>
      <c r="O20" s="30">
        <f t="shared" si="2"/>
        <v>-3.2000000000000028</v>
      </c>
      <c r="P20" s="34"/>
    </row>
    <row r="21" spans="1:16" s="5" customFormat="1" x14ac:dyDescent="0.3">
      <c r="A21" s="21">
        <v>18</v>
      </c>
      <c r="B21" s="1" t="s">
        <v>13</v>
      </c>
      <c r="C21" s="22" t="s">
        <v>32</v>
      </c>
      <c r="D21" s="35" t="s">
        <v>56</v>
      </c>
      <c r="E21" s="7" t="s">
        <v>18</v>
      </c>
      <c r="F21" s="1" t="s">
        <v>9</v>
      </c>
      <c r="G21" s="1" t="s">
        <v>9</v>
      </c>
      <c r="H21" s="1" t="s">
        <v>9</v>
      </c>
      <c r="I21" s="1" t="s">
        <v>9</v>
      </c>
      <c r="J21" s="1" t="s">
        <v>9</v>
      </c>
      <c r="K21" s="1" t="s">
        <v>9</v>
      </c>
      <c r="L21" s="1">
        <v>111</v>
      </c>
      <c r="M21" s="1">
        <v>85.25</v>
      </c>
      <c r="N21" s="1">
        <v>89.15</v>
      </c>
      <c r="O21" s="30">
        <f t="shared" si="2"/>
        <v>-3.9000000000000057</v>
      </c>
      <c r="P21" s="34"/>
    </row>
    <row r="22" spans="1:16" s="5" customFormat="1" x14ac:dyDescent="0.3">
      <c r="A22" s="21">
        <v>19</v>
      </c>
      <c r="B22" s="1"/>
      <c r="C22" s="36" t="s">
        <v>60</v>
      </c>
      <c r="D22" s="35" t="s">
        <v>74</v>
      </c>
      <c r="E22" s="7"/>
      <c r="F22" s="1"/>
      <c r="G22" s="1"/>
      <c r="H22" s="1"/>
      <c r="I22" s="1"/>
      <c r="J22" s="1"/>
      <c r="K22" s="40">
        <v>88</v>
      </c>
      <c r="L22" s="39">
        <f>89.8-1.5</f>
        <v>88.3</v>
      </c>
      <c r="M22" s="39">
        <f>89.2-1.5</f>
        <v>87.7</v>
      </c>
      <c r="N22" s="1">
        <v>86.2</v>
      </c>
      <c r="O22" s="30">
        <f t="shared" si="2"/>
        <v>1.5</v>
      </c>
      <c r="P22" s="34"/>
    </row>
    <row r="23" spans="1:16" s="5" customFormat="1" x14ac:dyDescent="0.3">
      <c r="A23" s="21">
        <v>20</v>
      </c>
      <c r="B23" s="1" t="s">
        <v>13</v>
      </c>
      <c r="C23" s="3" t="s">
        <v>26</v>
      </c>
      <c r="D23" s="19" t="s">
        <v>57</v>
      </c>
      <c r="E23" s="1" t="s">
        <v>9</v>
      </c>
      <c r="F23" s="1" t="s">
        <v>9</v>
      </c>
      <c r="G23" s="1" t="s">
        <v>9</v>
      </c>
      <c r="H23" s="1" t="s">
        <v>9</v>
      </c>
      <c r="I23" s="1" t="s">
        <v>9</v>
      </c>
      <c r="J23" s="1" t="s">
        <v>9</v>
      </c>
      <c r="K23" s="1" t="s">
        <v>9</v>
      </c>
      <c r="L23" s="1">
        <v>71</v>
      </c>
      <c r="M23" s="1">
        <v>69.599999999999994</v>
      </c>
      <c r="N23" s="1">
        <v>73.7</v>
      </c>
      <c r="O23" s="30">
        <f t="shared" si="2"/>
        <v>-4.1000000000000085</v>
      </c>
      <c r="P23" s="34"/>
    </row>
    <row r="24" spans="1:16" s="5" customFormat="1" x14ac:dyDescent="0.3">
      <c r="A24" s="21">
        <v>21</v>
      </c>
      <c r="B24" s="1" t="s">
        <v>13</v>
      </c>
      <c r="C24" s="26" t="s">
        <v>33</v>
      </c>
      <c r="D24" s="19" t="s">
        <v>57</v>
      </c>
      <c r="E24" s="1" t="s">
        <v>9</v>
      </c>
      <c r="F24" s="1" t="s">
        <v>9</v>
      </c>
      <c r="G24" s="1" t="s">
        <v>9</v>
      </c>
      <c r="H24" s="1" t="s">
        <v>9</v>
      </c>
      <c r="I24" s="1" t="s">
        <v>9</v>
      </c>
      <c r="J24" s="1" t="s">
        <v>9</v>
      </c>
      <c r="K24" s="16">
        <v>152.19999999999999</v>
      </c>
      <c r="L24" s="1">
        <v>150.19999999999999</v>
      </c>
      <c r="M24" s="1">
        <v>151.9</v>
      </c>
      <c r="N24" s="1">
        <v>154</v>
      </c>
      <c r="O24" s="30">
        <f t="shared" si="2"/>
        <v>-2.0999999999999943</v>
      </c>
      <c r="P24" s="34"/>
    </row>
    <row r="25" spans="1:16" s="5" customFormat="1" x14ac:dyDescent="0.3">
      <c r="A25" s="21">
        <v>22</v>
      </c>
      <c r="B25" s="3"/>
      <c r="C25" s="7" t="s">
        <v>43</v>
      </c>
      <c r="D25" s="19" t="s">
        <v>57</v>
      </c>
      <c r="E25" s="3">
        <v>58.31</v>
      </c>
      <c r="F25" s="3">
        <v>58.05</v>
      </c>
      <c r="G25" s="3">
        <v>46.38</v>
      </c>
      <c r="H25" s="3">
        <v>46.99</v>
      </c>
      <c r="I25" s="3">
        <v>48.05</v>
      </c>
      <c r="J25" s="3">
        <v>52.02</v>
      </c>
      <c r="K25" s="11">
        <v>54.19</v>
      </c>
      <c r="L25" s="11">
        <v>56.59</v>
      </c>
      <c r="M25" s="11">
        <v>45.7</v>
      </c>
      <c r="N25" s="11">
        <v>49</v>
      </c>
      <c r="O25" s="30">
        <f t="shared" si="2"/>
        <v>-3.2999999999999972</v>
      </c>
      <c r="P25" s="34"/>
    </row>
    <row r="26" spans="1:16" s="5" customFormat="1" x14ac:dyDescent="0.3">
      <c r="A26" s="24">
        <v>23</v>
      </c>
      <c r="C26" s="37" t="s">
        <v>66</v>
      </c>
      <c r="D26" s="19" t="s">
        <v>57</v>
      </c>
      <c r="N26" s="5">
        <v>59</v>
      </c>
      <c r="O26" s="30" t="s">
        <v>73</v>
      </c>
      <c r="P26" s="34"/>
    </row>
    <row r="27" spans="1:16" s="5" customFormat="1" x14ac:dyDescent="0.3">
      <c r="A27" s="21">
        <v>24</v>
      </c>
      <c r="B27" s="1"/>
      <c r="C27" s="36" t="s">
        <v>61</v>
      </c>
      <c r="D27" s="19" t="s">
        <v>57</v>
      </c>
      <c r="E27" s="1" t="s">
        <v>9</v>
      </c>
      <c r="F27" s="1" t="s">
        <v>9</v>
      </c>
      <c r="G27" s="1" t="s">
        <v>9</v>
      </c>
      <c r="H27" s="1" t="s">
        <v>9</v>
      </c>
      <c r="I27" s="1" t="s">
        <v>9</v>
      </c>
      <c r="J27" s="1" t="s">
        <v>9</v>
      </c>
      <c r="K27" s="17">
        <v>172.8</v>
      </c>
      <c r="L27" s="15" t="s">
        <v>4</v>
      </c>
      <c r="M27" s="15">
        <v>174.25</v>
      </c>
      <c r="N27" s="15">
        <v>174.8</v>
      </c>
      <c r="O27" s="30">
        <f t="shared" si="2"/>
        <v>-0.55000000000001137</v>
      </c>
      <c r="P27" s="34"/>
    </row>
    <row r="28" spans="1:16" s="5" customFormat="1" x14ac:dyDescent="0.3">
      <c r="A28" s="21">
        <v>25</v>
      </c>
      <c r="B28" s="1"/>
      <c r="C28" s="36" t="s">
        <v>62</v>
      </c>
      <c r="D28" s="19" t="s">
        <v>57</v>
      </c>
      <c r="E28" s="1"/>
      <c r="F28" s="1"/>
      <c r="G28" s="1"/>
      <c r="H28" s="1"/>
      <c r="I28" s="1"/>
      <c r="J28" s="1"/>
      <c r="K28" s="24"/>
      <c r="L28" s="1">
        <v>75.3</v>
      </c>
      <c r="M28" s="39">
        <f>77.2-1.3</f>
        <v>75.900000000000006</v>
      </c>
      <c r="N28" s="1">
        <v>76.400000000000006</v>
      </c>
      <c r="O28" s="30">
        <f t="shared" ref="O28:O52" si="3">M28-N28</f>
        <v>-0.5</v>
      </c>
      <c r="P28" s="34"/>
    </row>
    <row r="29" spans="1:16" s="5" customFormat="1" x14ac:dyDescent="0.3">
      <c r="A29" s="21">
        <v>26</v>
      </c>
      <c r="B29" s="1" t="s">
        <v>13</v>
      </c>
      <c r="C29" s="36" t="s">
        <v>63</v>
      </c>
      <c r="D29" s="19" t="s">
        <v>57</v>
      </c>
      <c r="E29" s="1" t="s">
        <v>9</v>
      </c>
      <c r="F29" s="1" t="s">
        <v>9</v>
      </c>
      <c r="G29" s="1" t="s">
        <v>9</v>
      </c>
      <c r="H29" s="1" t="s">
        <v>9</v>
      </c>
      <c r="I29" s="1" t="s">
        <v>9</v>
      </c>
      <c r="J29" s="1" t="s">
        <v>9</v>
      </c>
      <c r="K29" s="24" t="s">
        <v>9</v>
      </c>
      <c r="L29" s="39">
        <f>200.8-4.6</f>
        <v>196.20000000000002</v>
      </c>
      <c r="M29" s="39">
        <f>197.8-4.6</f>
        <v>193.20000000000002</v>
      </c>
      <c r="N29" s="1">
        <v>194.4</v>
      </c>
      <c r="O29" s="30">
        <f t="shared" si="3"/>
        <v>-1.1999999999999886</v>
      </c>
      <c r="P29" s="34"/>
    </row>
    <row r="30" spans="1:16" s="5" customFormat="1" x14ac:dyDescent="0.3">
      <c r="A30" s="21">
        <v>27</v>
      </c>
      <c r="C30" s="37" t="s">
        <v>67</v>
      </c>
      <c r="D30" s="19" t="s">
        <v>57</v>
      </c>
      <c r="E30" s="1" t="s">
        <v>9</v>
      </c>
      <c r="F30" s="1" t="s">
        <v>9</v>
      </c>
      <c r="G30" s="1" t="s">
        <v>9</v>
      </c>
      <c r="H30" s="1" t="s">
        <v>9</v>
      </c>
      <c r="I30" s="1" t="s">
        <v>9</v>
      </c>
      <c r="J30" s="1" t="s">
        <v>9</v>
      </c>
      <c r="K30" s="24" t="s">
        <v>9</v>
      </c>
      <c r="N30" s="5">
        <v>49.4</v>
      </c>
      <c r="O30" s="30" t="s">
        <v>73</v>
      </c>
      <c r="P30" s="34"/>
    </row>
    <row r="31" spans="1:16" s="5" customFormat="1" x14ac:dyDescent="0.3">
      <c r="A31" s="24">
        <v>28</v>
      </c>
      <c r="B31" s="3"/>
      <c r="C31" s="3" t="s">
        <v>45</v>
      </c>
      <c r="D31" s="19" t="s">
        <v>57</v>
      </c>
      <c r="E31" s="3">
        <v>32.39</v>
      </c>
      <c r="F31" s="3">
        <v>34.450000000000003</v>
      </c>
      <c r="G31" s="3">
        <v>35.65</v>
      </c>
      <c r="H31" s="3">
        <v>39.75</v>
      </c>
      <c r="I31" s="3">
        <v>45.33</v>
      </c>
      <c r="J31" s="3">
        <v>45.81</v>
      </c>
      <c r="K31" s="11">
        <v>47.72</v>
      </c>
      <c r="L31" s="11">
        <v>49.39</v>
      </c>
      <c r="M31" s="11">
        <v>49.74</v>
      </c>
      <c r="N31" s="11">
        <v>47.05</v>
      </c>
      <c r="O31" s="30">
        <f t="shared" si="3"/>
        <v>2.6900000000000048</v>
      </c>
      <c r="P31" s="34"/>
    </row>
    <row r="32" spans="1:16" s="5" customFormat="1" x14ac:dyDescent="0.3">
      <c r="A32" s="21">
        <v>29</v>
      </c>
      <c r="C32" s="3" t="s">
        <v>53</v>
      </c>
      <c r="D32" s="19" t="s">
        <v>57</v>
      </c>
      <c r="E32" s="3">
        <v>108.64</v>
      </c>
      <c r="F32" s="3">
        <v>110.13</v>
      </c>
      <c r="G32" s="3">
        <v>111.47</v>
      </c>
      <c r="H32" s="3">
        <v>110.94</v>
      </c>
      <c r="I32" s="3">
        <v>112.57</v>
      </c>
      <c r="J32" s="3">
        <v>112.15</v>
      </c>
      <c r="K32" s="12">
        <v>115.5</v>
      </c>
      <c r="L32" s="12">
        <v>99.23</v>
      </c>
      <c r="M32" s="12">
        <v>95.35</v>
      </c>
      <c r="N32" s="12">
        <v>96.84</v>
      </c>
      <c r="O32" s="30">
        <f t="shared" si="3"/>
        <v>-1.4900000000000091</v>
      </c>
      <c r="P32" s="34"/>
    </row>
    <row r="33" spans="1:18" s="5" customFormat="1" x14ac:dyDescent="0.3">
      <c r="A33" s="43">
        <v>30</v>
      </c>
      <c r="B33" s="47" t="s">
        <v>13</v>
      </c>
      <c r="C33" s="47" t="s">
        <v>27</v>
      </c>
      <c r="D33" s="50" t="s">
        <v>57</v>
      </c>
      <c r="E33" s="47" t="s">
        <v>9</v>
      </c>
      <c r="F33" s="47" t="s">
        <v>9</v>
      </c>
      <c r="G33" s="47" t="s">
        <v>9</v>
      </c>
      <c r="H33" s="47" t="s">
        <v>9</v>
      </c>
      <c r="I33" s="47" t="s">
        <v>9</v>
      </c>
      <c r="J33" s="47" t="s">
        <v>9</v>
      </c>
      <c r="K33" s="47">
        <v>62.4</v>
      </c>
      <c r="L33" s="47">
        <v>59.4</v>
      </c>
      <c r="M33" s="47">
        <v>60.1</v>
      </c>
      <c r="N33" s="47">
        <v>73.100000000000009</v>
      </c>
      <c r="O33" s="48">
        <f t="shared" si="3"/>
        <v>-13.000000000000007</v>
      </c>
      <c r="P33" s="34"/>
    </row>
    <row r="34" spans="1:18" s="5" customFormat="1" x14ac:dyDescent="0.3">
      <c r="A34" s="21">
        <v>31</v>
      </c>
      <c r="B34" s="24">
        <v>32</v>
      </c>
      <c r="C34" s="38" t="s">
        <v>69</v>
      </c>
      <c r="D34" s="19" t="s">
        <v>57</v>
      </c>
      <c r="E34" s="1" t="s">
        <v>9</v>
      </c>
      <c r="F34" s="1" t="s">
        <v>9</v>
      </c>
      <c r="G34" s="1" t="s">
        <v>9</v>
      </c>
      <c r="H34" s="1" t="s">
        <v>9</v>
      </c>
      <c r="I34" s="1" t="s">
        <v>9</v>
      </c>
      <c r="J34" s="1" t="s">
        <v>9</v>
      </c>
      <c r="K34" s="1" t="s">
        <v>9</v>
      </c>
      <c r="L34" s="39">
        <f>39-0</f>
        <v>39</v>
      </c>
      <c r="M34" s="1">
        <v>39.190000000000005</v>
      </c>
      <c r="N34" s="5">
        <v>39.64</v>
      </c>
      <c r="O34" s="30">
        <f t="shared" si="3"/>
        <v>-0.44999999999999574</v>
      </c>
      <c r="P34" s="34"/>
    </row>
    <row r="35" spans="1:18" s="8" customFormat="1" x14ac:dyDescent="0.3">
      <c r="A35" s="21">
        <v>32</v>
      </c>
      <c r="C35" s="38" t="s">
        <v>68</v>
      </c>
      <c r="D35" s="19" t="s">
        <v>57</v>
      </c>
      <c r="E35" s="1" t="s">
        <v>9</v>
      </c>
      <c r="F35" s="1" t="s">
        <v>9</v>
      </c>
      <c r="G35" s="1" t="s">
        <v>9</v>
      </c>
      <c r="H35" s="1" t="s">
        <v>9</v>
      </c>
      <c r="I35" s="1" t="s">
        <v>9</v>
      </c>
      <c r="J35" s="1" t="s">
        <v>9</v>
      </c>
      <c r="K35" s="1" t="s">
        <v>9</v>
      </c>
      <c r="L35" s="1" t="s">
        <v>9</v>
      </c>
      <c r="M35" s="1" t="s">
        <v>9</v>
      </c>
      <c r="N35" s="8">
        <v>28.599999999999998</v>
      </c>
      <c r="O35" s="30" t="s">
        <v>73</v>
      </c>
      <c r="P35" s="34"/>
      <c r="R35" s="5"/>
    </row>
    <row r="36" spans="1:18" s="5" customFormat="1" x14ac:dyDescent="0.3">
      <c r="A36" s="21">
        <v>33</v>
      </c>
      <c r="B36" s="3"/>
      <c r="C36" s="2" t="s">
        <v>44</v>
      </c>
      <c r="D36" s="19" t="s">
        <v>57</v>
      </c>
      <c r="E36" s="3">
        <v>110.68</v>
      </c>
      <c r="F36" s="3">
        <v>109.3</v>
      </c>
      <c r="G36" s="3">
        <v>115.4</v>
      </c>
      <c r="H36" s="3">
        <v>113.57</v>
      </c>
      <c r="I36" s="3">
        <v>109.58</v>
      </c>
      <c r="J36" s="3">
        <v>110.8</v>
      </c>
      <c r="K36" s="11">
        <v>110</v>
      </c>
      <c r="L36" s="11">
        <v>114.74</v>
      </c>
      <c r="M36" s="11">
        <v>116.15</v>
      </c>
      <c r="N36" s="11">
        <v>116.07000000000001</v>
      </c>
      <c r="O36" s="30">
        <f t="shared" si="3"/>
        <v>7.9999999999998295E-2</v>
      </c>
      <c r="P36" s="34"/>
      <c r="R36" s="8"/>
    </row>
    <row r="37" spans="1:18" s="5" customFormat="1" ht="15.6" x14ac:dyDescent="0.3">
      <c r="A37" s="21"/>
      <c r="B37" s="3"/>
      <c r="C37" s="2"/>
      <c r="D37" s="19"/>
      <c r="E37" s="3"/>
      <c r="F37" s="3"/>
      <c r="G37" s="3"/>
      <c r="H37" s="3"/>
      <c r="I37" s="3"/>
      <c r="J37" s="3"/>
      <c r="K37" s="11"/>
      <c r="L37" s="11"/>
      <c r="M37" s="11"/>
      <c r="N37" s="11"/>
      <c r="O37" s="54" t="s">
        <v>76</v>
      </c>
      <c r="P37" s="34"/>
      <c r="R37" s="8"/>
    </row>
    <row r="38" spans="1:18" s="5" customFormat="1" x14ac:dyDescent="0.3">
      <c r="A38" s="24">
        <v>34</v>
      </c>
      <c r="B38" s="1" t="s">
        <v>13</v>
      </c>
      <c r="C38" s="22" t="s">
        <v>16</v>
      </c>
      <c r="D38" s="19" t="s">
        <v>57</v>
      </c>
      <c r="E38" s="25" t="s">
        <v>18</v>
      </c>
      <c r="F38" s="25" t="s">
        <v>18</v>
      </c>
      <c r="G38" s="25" t="s">
        <v>18</v>
      </c>
      <c r="H38" s="25" t="s">
        <v>18</v>
      </c>
      <c r="I38" s="25" t="s">
        <v>18</v>
      </c>
      <c r="J38" s="25" t="s">
        <v>18</v>
      </c>
      <c r="K38" s="23">
        <v>98.1</v>
      </c>
      <c r="L38" s="25">
        <v>98.1</v>
      </c>
      <c r="M38" s="25">
        <v>105.5</v>
      </c>
      <c r="N38" s="25" t="s">
        <v>6</v>
      </c>
      <c r="O38" s="30" t="s">
        <v>73</v>
      </c>
      <c r="P38" s="34"/>
    </row>
    <row r="39" spans="1:18" x14ac:dyDescent="0.3">
      <c r="A39" s="21">
        <v>35</v>
      </c>
      <c r="B39" s="40" t="s">
        <v>70</v>
      </c>
      <c r="C39" s="1" t="s">
        <v>51</v>
      </c>
      <c r="D39" s="24" t="s">
        <v>58</v>
      </c>
      <c r="E39" s="1">
        <v>32.47</v>
      </c>
      <c r="F39" s="1">
        <v>37.270000000000003</v>
      </c>
      <c r="G39" s="1">
        <v>40.36</v>
      </c>
      <c r="H39" s="1">
        <v>42.6</v>
      </c>
      <c r="I39" s="1">
        <v>43.55</v>
      </c>
      <c r="J39" s="1">
        <v>42.42</v>
      </c>
      <c r="K39" s="41">
        <v>45.1</v>
      </c>
      <c r="L39" s="41">
        <v>47.36</v>
      </c>
      <c r="M39" s="41">
        <v>42.3</v>
      </c>
      <c r="N39">
        <v>46.51</v>
      </c>
      <c r="O39" s="30">
        <f t="shared" si="3"/>
        <v>-4.2100000000000009</v>
      </c>
      <c r="P39" s="34"/>
      <c r="R39" s="5"/>
    </row>
    <row r="40" spans="1:18" x14ac:dyDescent="0.3">
      <c r="A40" s="21">
        <v>36</v>
      </c>
      <c r="B40" s="3"/>
      <c r="C40" s="3" t="s">
        <v>46</v>
      </c>
      <c r="D40" s="21" t="s">
        <v>58</v>
      </c>
      <c r="E40" s="3">
        <v>136.93</v>
      </c>
      <c r="F40" s="3">
        <v>142.28</v>
      </c>
      <c r="G40" s="3">
        <v>144.38</v>
      </c>
      <c r="H40" s="3">
        <v>140.6</v>
      </c>
      <c r="I40" s="3">
        <v>154.35</v>
      </c>
      <c r="J40" s="3">
        <v>151.6</v>
      </c>
      <c r="K40" s="11">
        <v>138.1</v>
      </c>
      <c r="L40" s="11">
        <v>139.68</v>
      </c>
      <c r="M40" s="11">
        <v>145.21</v>
      </c>
      <c r="N40" s="11">
        <v>141.41999999999999</v>
      </c>
      <c r="O40" s="30">
        <f t="shared" si="3"/>
        <v>3.7900000000000205</v>
      </c>
      <c r="P40" s="34"/>
    </row>
    <row r="41" spans="1:18" x14ac:dyDescent="0.3">
      <c r="A41" s="21">
        <v>37</v>
      </c>
      <c r="B41" s="3"/>
      <c r="C41" s="3" t="s">
        <v>47</v>
      </c>
      <c r="D41" s="21" t="s">
        <v>58</v>
      </c>
      <c r="E41" s="3">
        <v>107.68</v>
      </c>
      <c r="F41" s="3">
        <v>108.05</v>
      </c>
      <c r="G41" s="3">
        <v>115.2</v>
      </c>
      <c r="H41" s="3">
        <v>117.46</v>
      </c>
      <c r="I41" s="3">
        <v>118.85</v>
      </c>
      <c r="J41" s="3">
        <v>112.56</v>
      </c>
      <c r="K41" s="11">
        <v>125.7</v>
      </c>
      <c r="L41" s="11">
        <v>132.85</v>
      </c>
      <c r="M41" s="11">
        <v>130.35</v>
      </c>
      <c r="N41" s="11" t="s">
        <v>72</v>
      </c>
      <c r="O41" s="30" t="s">
        <v>73</v>
      </c>
      <c r="P41" s="34"/>
    </row>
    <row r="42" spans="1:18" x14ac:dyDescent="0.3">
      <c r="A42" s="21">
        <v>38</v>
      </c>
      <c r="B42" s="1" t="s">
        <v>13</v>
      </c>
      <c r="C42" s="22" t="s">
        <v>17</v>
      </c>
      <c r="D42" s="21" t="s">
        <v>58</v>
      </c>
      <c r="E42" s="25" t="s">
        <v>18</v>
      </c>
      <c r="F42" s="25" t="s">
        <v>18</v>
      </c>
      <c r="G42" s="25" t="s">
        <v>18</v>
      </c>
      <c r="H42" s="25" t="s">
        <v>18</v>
      </c>
      <c r="I42" s="25" t="s">
        <v>18</v>
      </c>
      <c r="J42" s="25" t="s">
        <v>18</v>
      </c>
      <c r="K42" s="25" t="s">
        <v>18</v>
      </c>
      <c r="L42" s="24" t="s">
        <v>9</v>
      </c>
      <c r="M42" s="24">
        <v>134.35</v>
      </c>
      <c r="N42" s="24">
        <v>134.15</v>
      </c>
      <c r="O42" s="30">
        <f t="shared" si="3"/>
        <v>0.19999999999998863</v>
      </c>
      <c r="P42" s="34"/>
    </row>
    <row r="43" spans="1:18" x14ac:dyDescent="0.3">
      <c r="A43" s="24">
        <v>39</v>
      </c>
      <c r="B43" s="3"/>
      <c r="C43" s="3" t="s">
        <v>48</v>
      </c>
      <c r="D43" s="21" t="s">
        <v>58</v>
      </c>
      <c r="E43" s="3">
        <v>97.8</v>
      </c>
      <c r="F43" s="3">
        <v>99.42</v>
      </c>
      <c r="G43" s="3">
        <v>100.78</v>
      </c>
      <c r="H43" s="3">
        <v>100.08</v>
      </c>
      <c r="I43" s="3" t="s">
        <v>7</v>
      </c>
      <c r="J43" s="3">
        <v>99.2</v>
      </c>
      <c r="K43" s="11">
        <v>99.18</v>
      </c>
      <c r="L43" s="11">
        <v>99.65</v>
      </c>
      <c r="M43" s="11">
        <v>99.3</v>
      </c>
      <c r="N43" s="11">
        <v>98.3</v>
      </c>
      <c r="O43" s="30">
        <f t="shared" si="3"/>
        <v>1</v>
      </c>
      <c r="P43" s="34"/>
    </row>
    <row r="44" spans="1:18" ht="13.8" customHeight="1" x14ac:dyDescent="0.3">
      <c r="A44" s="21">
        <v>40</v>
      </c>
      <c r="B44" s="3"/>
      <c r="C44" s="3" t="s">
        <v>49</v>
      </c>
      <c r="D44" s="21" t="s">
        <v>58</v>
      </c>
      <c r="E44" s="3">
        <v>81.55</v>
      </c>
      <c r="F44" s="3">
        <v>77.900000000000006</v>
      </c>
      <c r="G44" s="3">
        <v>80.69</v>
      </c>
      <c r="H44" s="3">
        <v>45.25</v>
      </c>
      <c r="I44" s="3">
        <v>34.049999999999997</v>
      </c>
      <c r="J44" s="3">
        <v>30.71</v>
      </c>
      <c r="K44" s="11">
        <v>32.1</v>
      </c>
      <c r="L44" s="11">
        <v>34.200000000000003</v>
      </c>
      <c r="M44" s="11">
        <v>34.380000000000003</v>
      </c>
      <c r="N44" s="11">
        <v>36.72</v>
      </c>
      <c r="O44" s="30">
        <f t="shared" si="3"/>
        <v>-2.3399999999999963</v>
      </c>
      <c r="P44" s="34"/>
    </row>
    <row r="45" spans="1:18" ht="16.2" customHeight="1" x14ac:dyDescent="0.3">
      <c r="A45" s="21">
        <v>41</v>
      </c>
      <c r="B45" s="3"/>
      <c r="C45" s="3" t="s">
        <v>50</v>
      </c>
      <c r="D45" s="21" t="s">
        <v>58</v>
      </c>
      <c r="E45" s="3" t="s">
        <v>3</v>
      </c>
      <c r="F45" s="3" t="s">
        <v>3</v>
      </c>
      <c r="G45" s="3" t="s">
        <v>3</v>
      </c>
      <c r="H45" s="3" t="s">
        <v>4</v>
      </c>
      <c r="I45" s="3">
        <v>86.37</v>
      </c>
      <c r="J45" s="3">
        <v>83.77</v>
      </c>
      <c r="K45" s="11">
        <v>83.6</v>
      </c>
      <c r="L45" s="11">
        <v>85.13</v>
      </c>
      <c r="M45" s="11">
        <v>85.22</v>
      </c>
      <c r="N45" s="11">
        <v>86.59</v>
      </c>
      <c r="O45" s="30">
        <f t="shared" si="3"/>
        <v>-1.3700000000000045</v>
      </c>
      <c r="P45" s="34"/>
    </row>
    <row r="46" spans="1:18" x14ac:dyDescent="0.3">
      <c r="A46" s="21">
        <v>42</v>
      </c>
      <c r="B46" s="40" t="s">
        <v>70</v>
      </c>
      <c r="C46" s="1" t="s">
        <v>29</v>
      </c>
      <c r="D46" s="24" t="s">
        <v>58</v>
      </c>
      <c r="E46" s="1" t="s">
        <v>9</v>
      </c>
      <c r="F46" s="1" t="s">
        <v>9</v>
      </c>
      <c r="G46" s="1" t="s">
        <v>9</v>
      </c>
      <c r="H46" s="1" t="s">
        <v>9</v>
      </c>
      <c r="I46" s="1" t="s">
        <v>9</v>
      </c>
      <c r="J46" s="1" t="s">
        <v>9</v>
      </c>
      <c r="K46" s="1">
        <v>110.1</v>
      </c>
      <c r="L46" s="1">
        <v>103.8</v>
      </c>
      <c r="M46" s="1">
        <v>98.9</v>
      </c>
      <c r="N46">
        <v>104.1</v>
      </c>
      <c r="O46" s="30">
        <f t="shared" si="3"/>
        <v>-5.1999999999999886</v>
      </c>
      <c r="P46" s="34"/>
    </row>
    <row r="47" spans="1:18" x14ac:dyDescent="0.3">
      <c r="A47" s="21">
        <v>43</v>
      </c>
      <c r="B47" s="1" t="s">
        <v>13</v>
      </c>
      <c r="C47" s="3" t="s">
        <v>19</v>
      </c>
      <c r="D47" s="21" t="s">
        <v>58</v>
      </c>
      <c r="E47" s="25" t="s">
        <v>18</v>
      </c>
      <c r="F47" s="25" t="s">
        <v>18</v>
      </c>
      <c r="G47" s="25" t="s">
        <v>18</v>
      </c>
      <c r="H47" s="25" t="s">
        <v>18</v>
      </c>
      <c r="I47" s="25" t="s">
        <v>18</v>
      </c>
      <c r="J47" s="25" t="s">
        <v>18</v>
      </c>
      <c r="K47" s="25" t="s">
        <v>18</v>
      </c>
      <c r="L47" s="25" t="s">
        <v>18</v>
      </c>
      <c r="M47" s="25">
        <v>133.30000000000001</v>
      </c>
      <c r="N47" s="25">
        <v>141.5</v>
      </c>
      <c r="O47" s="30">
        <f t="shared" si="3"/>
        <v>-8.1999999999999886</v>
      </c>
      <c r="P47" s="34"/>
    </row>
    <row r="48" spans="1:18" x14ac:dyDescent="0.3">
      <c r="A48" s="21">
        <v>44</v>
      </c>
      <c r="B48" s="1" t="s">
        <v>13</v>
      </c>
      <c r="C48" s="3" t="s">
        <v>28</v>
      </c>
      <c r="D48" s="21" t="s">
        <v>58</v>
      </c>
      <c r="E48" s="1" t="s">
        <v>9</v>
      </c>
      <c r="F48" s="1" t="s">
        <v>9</v>
      </c>
      <c r="G48" s="1" t="s">
        <v>9</v>
      </c>
      <c r="H48" s="1" t="s">
        <v>9</v>
      </c>
      <c r="I48" s="1" t="s">
        <v>9</v>
      </c>
      <c r="J48" s="1" t="s">
        <v>9</v>
      </c>
      <c r="K48" s="1">
        <v>154.4</v>
      </c>
      <c r="L48" s="1">
        <v>157.4</v>
      </c>
      <c r="M48" s="1">
        <v>155.4</v>
      </c>
      <c r="N48" s="1">
        <v>157.19999999999999</v>
      </c>
      <c r="O48" s="30">
        <f t="shared" si="3"/>
        <v>-1.7999999999999829</v>
      </c>
      <c r="P48" s="34"/>
    </row>
    <row r="49" spans="1:16" x14ac:dyDescent="0.3">
      <c r="A49" s="24">
        <v>45</v>
      </c>
      <c r="B49" s="1" t="s">
        <v>13</v>
      </c>
      <c r="C49" s="22" t="s">
        <v>20</v>
      </c>
      <c r="D49" s="21" t="s">
        <v>58</v>
      </c>
      <c r="E49" s="25" t="s">
        <v>18</v>
      </c>
      <c r="F49" s="25" t="s">
        <v>18</v>
      </c>
      <c r="G49" s="25" t="s">
        <v>18</v>
      </c>
      <c r="H49" s="25" t="s">
        <v>18</v>
      </c>
      <c r="I49" s="25" t="s">
        <v>18</v>
      </c>
      <c r="J49" s="25" t="s">
        <v>18</v>
      </c>
      <c r="K49" s="3">
        <v>102.1</v>
      </c>
      <c r="L49" s="25">
        <v>102.1</v>
      </c>
      <c r="M49" s="25">
        <v>99.3</v>
      </c>
      <c r="N49" s="25">
        <v>101.8</v>
      </c>
      <c r="O49" s="30">
        <f t="shared" si="3"/>
        <v>-2.5</v>
      </c>
      <c r="P49" s="34"/>
    </row>
    <row r="50" spans="1:16" x14ac:dyDescent="0.3">
      <c r="A50" s="21">
        <v>46</v>
      </c>
      <c r="B50" s="13"/>
      <c r="C50" s="3" t="s">
        <v>54</v>
      </c>
      <c r="D50" s="21" t="s">
        <v>58</v>
      </c>
      <c r="E50" s="13">
        <v>9.3000000000000007</v>
      </c>
      <c r="F50" s="13">
        <v>13.25</v>
      </c>
      <c r="G50" s="13">
        <v>16.760000000000002</v>
      </c>
      <c r="H50" s="3">
        <v>15.93</v>
      </c>
      <c r="I50" s="3">
        <v>14.14</v>
      </c>
      <c r="J50" s="3">
        <v>14.01</v>
      </c>
      <c r="K50" s="11">
        <v>8.98</v>
      </c>
      <c r="L50" s="11">
        <v>15.26</v>
      </c>
      <c r="M50" s="11">
        <v>12.12</v>
      </c>
      <c r="N50">
        <v>14.76</v>
      </c>
      <c r="O50" s="30">
        <f t="shared" si="3"/>
        <v>-2.6400000000000006</v>
      </c>
      <c r="P50" s="34"/>
    </row>
    <row r="51" spans="1:16" x14ac:dyDescent="0.3">
      <c r="A51" s="21">
        <v>47</v>
      </c>
      <c r="B51" s="47" t="s">
        <v>13</v>
      </c>
      <c r="C51" s="51" t="s">
        <v>21</v>
      </c>
      <c r="D51" s="43" t="s">
        <v>58</v>
      </c>
      <c r="E51" s="52" t="s">
        <v>18</v>
      </c>
      <c r="F51" s="52" t="s">
        <v>18</v>
      </c>
      <c r="G51" s="52" t="s">
        <v>18</v>
      </c>
      <c r="H51" s="52" t="s">
        <v>18</v>
      </c>
      <c r="I51" s="52" t="s">
        <v>18</v>
      </c>
      <c r="J51" s="52" t="s">
        <v>18</v>
      </c>
      <c r="K51" s="47">
        <v>108.3</v>
      </c>
      <c r="L51" s="52">
        <v>108.5</v>
      </c>
      <c r="M51" s="52">
        <v>108.5</v>
      </c>
      <c r="N51" s="52">
        <v>93.8</v>
      </c>
      <c r="O51" s="48">
        <f t="shared" si="3"/>
        <v>14.700000000000003</v>
      </c>
      <c r="P51" s="34"/>
    </row>
    <row r="52" spans="1:16" x14ac:dyDescent="0.3">
      <c r="A52" s="21">
        <v>48</v>
      </c>
      <c r="B52" s="1" t="s">
        <v>13</v>
      </c>
      <c r="C52" s="20" t="s">
        <v>10</v>
      </c>
      <c r="D52" s="21" t="s">
        <v>58</v>
      </c>
      <c r="E52" s="1" t="s">
        <v>9</v>
      </c>
      <c r="F52" s="1" t="s">
        <v>9</v>
      </c>
      <c r="G52" s="1" t="s">
        <v>9</v>
      </c>
      <c r="H52" s="1" t="s">
        <v>9</v>
      </c>
      <c r="I52" s="1" t="s">
        <v>9</v>
      </c>
      <c r="J52" s="1" t="s">
        <v>9</v>
      </c>
      <c r="K52" s="16">
        <v>131.80000000000001</v>
      </c>
      <c r="L52" s="1">
        <v>130.4</v>
      </c>
      <c r="M52" s="1">
        <v>132.5</v>
      </c>
      <c r="N52" s="1">
        <v>134.30000000000001</v>
      </c>
      <c r="O52" s="30">
        <f t="shared" si="3"/>
        <v>-1.8000000000000114</v>
      </c>
      <c r="P52" s="34"/>
    </row>
    <row r="53" spans="1:16" x14ac:dyDescent="0.3">
      <c r="A53" s="21">
        <v>49</v>
      </c>
      <c r="B53" s="3"/>
      <c r="C53" s="3" t="s">
        <v>52</v>
      </c>
      <c r="D53" s="21" t="s">
        <v>58</v>
      </c>
      <c r="E53" s="3" t="s">
        <v>3</v>
      </c>
      <c r="F53" s="3" t="s">
        <v>3</v>
      </c>
      <c r="G53" s="3">
        <v>88.14</v>
      </c>
      <c r="H53" s="3" t="s">
        <v>4</v>
      </c>
      <c r="I53" s="3">
        <v>86.4</v>
      </c>
      <c r="J53" s="3">
        <v>83.49</v>
      </c>
      <c r="K53" s="11">
        <v>83.67</v>
      </c>
      <c r="L53" s="11">
        <v>86.79</v>
      </c>
      <c r="M53" s="7" t="s">
        <v>4</v>
      </c>
      <c r="N53" s="7">
        <v>87.59</v>
      </c>
      <c r="O53" s="30" t="s">
        <v>73</v>
      </c>
      <c r="P53" s="34"/>
    </row>
    <row r="54" spans="1:16" x14ac:dyDescent="0.3">
      <c r="A54" s="43">
        <v>50</v>
      </c>
      <c r="B54" s="47" t="s">
        <v>13</v>
      </c>
      <c r="C54" s="47" t="s">
        <v>14</v>
      </c>
      <c r="D54" s="43" t="s">
        <v>58</v>
      </c>
      <c r="E54" s="47" t="s">
        <v>9</v>
      </c>
      <c r="F54" s="47" t="s">
        <v>9</v>
      </c>
      <c r="G54" s="47" t="s">
        <v>9</v>
      </c>
      <c r="H54" s="47" t="s">
        <v>9</v>
      </c>
      <c r="I54" s="47" t="s">
        <v>9</v>
      </c>
      <c r="J54" s="47" t="s">
        <v>9</v>
      </c>
      <c r="K54" s="53">
        <v>127</v>
      </c>
      <c r="L54" s="47">
        <v>124.7</v>
      </c>
      <c r="M54" s="47">
        <v>119.4</v>
      </c>
      <c r="N54" s="47">
        <v>137.6</v>
      </c>
      <c r="O54" s="48">
        <f>M54-N54</f>
        <v>-18.199999999999989</v>
      </c>
      <c r="P54" s="34"/>
    </row>
    <row r="55" spans="1:16" x14ac:dyDescent="0.3">
      <c r="A55" s="21">
        <v>51</v>
      </c>
      <c r="B55" s="1" t="s">
        <v>13</v>
      </c>
      <c r="C55" s="22" t="s">
        <v>22</v>
      </c>
      <c r="D55" s="21" t="s">
        <v>58</v>
      </c>
      <c r="E55" s="7" t="s">
        <v>18</v>
      </c>
      <c r="F55" s="7" t="s">
        <v>18</v>
      </c>
      <c r="G55" s="1" t="s">
        <v>9</v>
      </c>
      <c r="H55" s="1" t="s">
        <v>9</v>
      </c>
      <c r="I55" s="1" t="s">
        <v>9</v>
      </c>
      <c r="J55" s="1" t="s">
        <v>9</v>
      </c>
      <c r="K55" s="1" t="s">
        <v>9</v>
      </c>
      <c r="L55" s="1" t="s">
        <v>9</v>
      </c>
      <c r="M55" s="1">
        <v>127.7</v>
      </c>
      <c r="N55" s="1">
        <v>124.5</v>
      </c>
      <c r="O55" s="30">
        <f>M55-N55</f>
        <v>3.2000000000000028</v>
      </c>
      <c r="P55" s="34"/>
    </row>
    <row r="56" spans="1:16" x14ac:dyDescent="0.3">
      <c r="A56" s="21">
        <v>44</v>
      </c>
      <c r="K56" t="s">
        <v>75</v>
      </c>
      <c r="O56" s="42">
        <f>SUM(O4:O55)</f>
        <v>-79.079999999999913</v>
      </c>
      <c r="P56" s="34"/>
    </row>
    <row r="57" spans="1:16" x14ac:dyDescent="0.3">
      <c r="A57" s="55">
        <v>45</v>
      </c>
      <c r="K57" t="s">
        <v>78</v>
      </c>
      <c r="O57" s="42">
        <f>O56/43</f>
        <v>-1.8390697674418583</v>
      </c>
      <c r="P57" s="34"/>
    </row>
    <row r="58" spans="1:16" s="9" customFormat="1" x14ac:dyDescent="0.3">
      <c r="A58" s="56"/>
      <c r="K58" s="9" t="s">
        <v>79</v>
      </c>
      <c r="O58" s="9">
        <f>69/50</f>
        <v>1.38</v>
      </c>
      <c r="P58" s="34"/>
    </row>
    <row r="59" spans="1:16" s="9" customFormat="1" x14ac:dyDescent="0.3">
      <c r="A59" s="57"/>
      <c r="P59" s="34"/>
    </row>
    <row r="60" spans="1:16" s="9" customFormat="1" x14ac:dyDescent="0.3">
      <c r="P60" s="34"/>
    </row>
    <row r="61" spans="1:16" s="9" customFormat="1" x14ac:dyDescent="0.3">
      <c r="A61" s="57"/>
      <c r="P61" s="34"/>
    </row>
    <row r="62" spans="1:16" s="9" customFormat="1" x14ac:dyDescent="0.3"/>
    <row r="63" spans="1:16" s="9" customFormat="1" x14ac:dyDescent="0.3">
      <c r="O63" s="31"/>
      <c r="P63" s="31"/>
    </row>
    <row r="64" spans="1:16" s="9" customFormat="1" x14ac:dyDescent="0.3">
      <c r="O64" s="31"/>
      <c r="P64" s="31"/>
    </row>
    <row r="65" spans="1:15" s="9" customFormat="1" x14ac:dyDescent="0.3">
      <c r="G65" s="58"/>
    </row>
    <row r="66" spans="1:15" s="9" customFormat="1" x14ac:dyDescent="0.3"/>
    <row r="67" spans="1:15" s="9" customFormat="1" x14ac:dyDescent="0.3">
      <c r="A67" s="59"/>
      <c r="B67" s="59"/>
      <c r="C67" s="59"/>
      <c r="D67" s="60"/>
      <c r="E67" s="59"/>
      <c r="F67" s="59"/>
      <c r="G67" s="59"/>
      <c r="H67" s="59"/>
      <c r="I67" s="33"/>
      <c r="J67" s="33"/>
      <c r="K67" s="61"/>
      <c r="L67" s="33"/>
      <c r="M67" s="33"/>
      <c r="N67" s="33"/>
      <c r="O67" s="33"/>
    </row>
    <row r="68" spans="1:15" s="9" customFormat="1" x14ac:dyDescent="0.3">
      <c r="A68" s="57"/>
      <c r="B68" s="59"/>
      <c r="C68" s="59"/>
      <c r="D68" s="60"/>
      <c r="E68" s="59"/>
      <c r="F68" s="59"/>
      <c r="G68" s="59"/>
      <c r="H68" s="59"/>
      <c r="I68" s="59"/>
      <c r="J68" s="59"/>
      <c r="K68" s="33"/>
      <c r="L68" s="33"/>
      <c r="M68" s="33"/>
      <c r="N68" s="33"/>
      <c r="O68" s="33"/>
    </row>
    <row r="69" spans="1:15" s="9" customFormat="1" x14ac:dyDescent="0.3"/>
    <row r="70" spans="1:15" s="9" customFormat="1" ht="15.6" x14ac:dyDescent="0.3">
      <c r="A70" s="57"/>
      <c r="C70" s="59"/>
      <c r="D70" s="60"/>
      <c r="O70" s="62" t="s">
        <v>77</v>
      </c>
    </row>
    <row r="71" spans="1:15" s="9" customFormat="1" x14ac:dyDescent="0.3">
      <c r="C71" s="59"/>
      <c r="D71" s="60"/>
      <c r="E71" s="59"/>
      <c r="F71" s="59"/>
      <c r="G71" s="59"/>
      <c r="H71" s="59"/>
      <c r="I71" s="59"/>
      <c r="J71" s="59"/>
      <c r="K71" s="61"/>
      <c r="L71" s="61"/>
      <c r="M71" s="33"/>
      <c r="N71" s="33"/>
      <c r="O71" s="33"/>
    </row>
    <row r="72" spans="1:15" s="9" customFormat="1" x14ac:dyDescent="0.3">
      <c r="B72" s="10"/>
      <c r="C72" s="10"/>
      <c r="D72" s="57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</row>
    <row r="73" spans="1:15" s="9" customFormat="1" x14ac:dyDescent="0.3"/>
    <row r="74" spans="1:15" s="9" customFormat="1" x14ac:dyDescent="0.3"/>
    <row r="75" spans="1:15" s="9" customFormat="1" x14ac:dyDescent="0.3"/>
    <row r="76" spans="1:15" s="9" customFormat="1" x14ac:dyDescent="0.3"/>
    <row r="77" spans="1:15" s="9" customFormat="1" x14ac:dyDescent="0.3"/>
  </sheetData>
  <sortState xmlns:xlrd2="http://schemas.microsoft.com/office/spreadsheetml/2017/richdata2" ref="A42:L64">
    <sortCondition ref="C42:C64"/>
  </sortState>
  <pageMargins left="0.2" right="0" top="0.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bcgcd</dc:creator>
  <cp:lastModifiedBy>BCGCD</cp:lastModifiedBy>
  <cp:lastPrinted>2020-04-16T03:21:45Z</cp:lastPrinted>
  <dcterms:created xsi:type="dcterms:W3CDTF">2014-02-21T21:30:59Z</dcterms:created>
  <dcterms:modified xsi:type="dcterms:W3CDTF">2020-04-16T03:45:44Z</dcterms:modified>
</cp:coreProperties>
</file>