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Z:\Brush Country Upcoming Meeting Materials 2022\August 2022\"/>
    </mc:Choice>
  </mc:AlternateContent>
  <xr:revisionPtr revIDLastSave="0" documentId="13_ncr:1_{5A04C02A-0C89-4929-B084-B24A902C0AEA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8" i="2" l="1"/>
  <c r="F33" i="2"/>
  <c r="D33" i="2"/>
  <c r="C17" i="2" l="1"/>
  <c r="K20" i="2"/>
  <c r="K19" i="2"/>
  <c r="K16" i="2"/>
  <c r="K21" i="2" l="1"/>
  <c r="G80" i="2"/>
  <c r="F93" i="2"/>
  <c r="D93" i="2"/>
  <c r="C93" i="2"/>
  <c r="G90" i="2"/>
  <c r="B91" i="2" s="1"/>
  <c r="E91" i="2" s="1"/>
  <c r="E90" i="2"/>
  <c r="F88" i="2"/>
  <c r="D88" i="2"/>
  <c r="C88" i="2"/>
  <c r="G85" i="2"/>
  <c r="E85" i="2"/>
  <c r="B86" i="2" s="1"/>
  <c r="E86" i="2" s="1"/>
  <c r="B87" i="2" s="1"/>
  <c r="F83" i="2"/>
  <c r="D83" i="2"/>
  <c r="C83" i="2"/>
  <c r="E79" i="2"/>
  <c r="O16" i="1" l="1"/>
  <c r="E88" i="2"/>
  <c r="E83" i="2"/>
  <c r="F94" i="2"/>
  <c r="E93" i="2"/>
  <c r="E80" i="2"/>
  <c r="B81" i="2" s="1"/>
  <c r="E81" i="2" s="1"/>
  <c r="B82" i="2" s="1"/>
  <c r="E87" i="2"/>
  <c r="G87" i="2"/>
  <c r="G86" i="2"/>
  <c r="G91" i="2"/>
  <c r="B92" i="2" s="1"/>
  <c r="B93" i="2" s="1"/>
  <c r="D68" i="2"/>
  <c r="C68" i="2"/>
  <c r="D63" i="2"/>
  <c r="C63" i="2"/>
  <c r="F68" i="2"/>
  <c r="F63" i="2"/>
  <c r="F58" i="2"/>
  <c r="D58" i="2"/>
  <c r="E54" i="2"/>
  <c r="E95" i="2" l="1"/>
  <c r="G81" i="2"/>
  <c r="G92" i="2"/>
  <c r="E92" i="2"/>
  <c r="G82" i="2"/>
  <c r="E82" i="2"/>
  <c r="F69" i="2"/>
  <c r="F75" i="2" s="1"/>
  <c r="F74" i="2"/>
  <c r="D38" i="2"/>
  <c r="F43" i="2"/>
  <c r="D43" i="2"/>
  <c r="C43" i="2"/>
  <c r="F38" i="2"/>
  <c r="C38" i="2"/>
  <c r="C33" i="2"/>
  <c r="E29" i="2"/>
  <c r="F44" i="2" l="1"/>
  <c r="F48" i="2"/>
  <c r="E4" i="2" l="1"/>
  <c r="F23" i="2" l="1"/>
  <c r="G21" i="2"/>
  <c r="F17" i="2"/>
  <c r="D17" i="2"/>
  <c r="G14" i="2"/>
  <c r="E14" i="2"/>
  <c r="F12" i="2"/>
  <c r="D12" i="2"/>
  <c r="C12" i="2"/>
  <c r="G9" i="2"/>
  <c r="E9" i="2"/>
  <c r="F7" i="2"/>
  <c r="D7" i="2"/>
  <c r="C7" i="2"/>
  <c r="G4" i="2"/>
  <c r="E3" i="2"/>
  <c r="E17" i="2" l="1"/>
  <c r="E12" i="2"/>
  <c r="F22" i="2"/>
  <c r="E7" i="2"/>
  <c r="G15" i="2"/>
  <c r="E15" i="2"/>
  <c r="G5" i="2"/>
  <c r="E5" i="2"/>
  <c r="E10" i="2"/>
  <c r="G10" i="2"/>
  <c r="I28" i="1"/>
  <c r="E22" i="2" l="1"/>
  <c r="E23" i="2" s="1"/>
  <c r="G16" i="2"/>
  <c r="B40" i="2" s="1"/>
  <c r="E16" i="2"/>
  <c r="G11" i="2"/>
  <c r="B35" i="2" s="1"/>
  <c r="E11" i="2"/>
  <c r="G6" i="2"/>
  <c r="E6" i="2"/>
  <c r="E30" i="2" l="1"/>
  <c r="B31" i="2" s="1"/>
  <c r="E31" i="2" s="1"/>
  <c r="G35" i="2"/>
  <c r="B36" i="2" s="1"/>
  <c r="E35" i="2"/>
  <c r="E38" i="2"/>
  <c r="G40" i="2"/>
  <c r="B41" i="2" s="1"/>
  <c r="E40" i="2"/>
  <c r="E43" i="2"/>
  <c r="G22" i="2"/>
  <c r="G23" i="2" s="1"/>
  <c r="E33" i="2" l="1"/>
  <c r="G30" i="2"/>
  <c r="E41" i="2"/>
  <c r="G41" i="2"/>
  <c r="B42" i="2" s="1"/>
  <c r="E42" i="2" s="1"/>
  <c r="G36" i="2"/>
  <c r="B37" i="2" s="1"/>
  <c r="E36" i="2"/>
  <c r="G31" i="2"/>
  <c r="B32" i="2" s="1"/>
  <c r="E32" i="2" s="1"/>
  <c r="E55" i="2" l="1"/>
  <c r="G55" i="2"/>
  <c r="E58" i="2"/>
  <c r="G37" i="2"/>
  <c r="E37" i="2"/>
  <c r="G32" i="2"/>
  <c r="B33" i="2"/>
  <c r="G42" i="2"/>
  <c r="B43" i="2"/>
  <c r="G60" i="2" l="1"/>
  <c r="E60" i="2"/>
  <c r="E63" i="2"/>
  <c r="E65" i="2"/>
  <c r="G65" i="2"/>
  <c r="E68" i="2"/>
  <c r="E56" i="2"/>
  <c r="G56" i="2"/>
  <c r="G48" i="2"/>
  <c r="E74" i="2" l="1"/>
  <c r="E75" i="2" s="1"/>
  <c r="G66" i="2"/>
  <c r="E66" i="2"/>
  <c r="G61" i="2"/>
  <c r="E61" i="2"/>
  <c r="E57" i="2"/>
  <c r="G57" i="2"/>
  <c r="G62" i="2" l="1"/>
  <c r="E62" i="2"/>
  <c r="G67" i="2"/>
  <c r="E67" i="2"/>
  <c r="G74" i="2" l="1"/>
  <c r="G75" i="2" s="1"/>
</calcChain>
</file>

<file path=xl/sharedStrings.xml><?xml version="1.0" encoding="utf-8"?>
<sst xmlns="http://schemas.openxmlformats.org/spreadsheetml/2006/main" count="142" uniqueCount="76">
  <si>
    <t>INVESTMENT REPORT</t>
  </si>
  <si>
    <t>Brush Country GCD</t>
  </si>
  <si>
    <t>For the period</t>
  </si>
  <si>
    <t>Investment</t>
  </si>
  <si>
    <t>Operating Account</t>
  </si>
  <si>
    <t xml:space="preserve">Financial </t>
  </si>
  <si>
    <t>Institution</t>
  </si>
  <si>
    <t xml:space="preserve">  Checking Acct.</t>
  </si>
  <si>
    <t>FNBFAL</t>
  </si>
  <si>
    <t>Maturity</t>
  </si>
  <si>
    <t>Date</t>
  </si>
  <si>
    <t>Daily</t>
  </si>
  <si>
    <t>Yield</t>
  </si>
  <si>
    <t xml:space="preserve">Beginning </t>
  </si>
  <si>
    <t>Balance</t>
  </si>
  <si>
    <t>Avg.</t>
  </si>
  <si>
    <t>Deposits</t>
  </si>
  <si>
    <t>Debits</t>
  </si>
  <si>
    <t>Ending</t>
  </si>
  <si>
    <t>Tax Account</t>
  </si>
  <si>
    <t xml:space="preserve">   Checking Acct</t>
  </si>
  <si>
    <t>Reserve Acct</t>
  </si>
  <si>
    <t>Period</t>
  </si>
  <si>
    <t>Totals</t>
  </si>
  <si>
    <t xml:space="preserve"> --</t>
  </si>
  <si>
    <t>This investment report is presented to the BCGCD Board of Directors at a meeting held on:</t>
  </si>
  <si>
    <t>Report Prepared By</t>
  </si>
  <si>
    <t>Investment Officer</t>
  </si>
  <si>
    <t xml:space="preserve"> </t>
  </si>
  <si>
    <t>total</t>
  </si>
  <si>
    <t>The investment transactions of this period comply with the investment policy of the Brush Country Cons. District and the Public Investment Act.</t>
  </si>
  <si>
    <t>maturity date</t>
  </si>
  <si>
    <t>pledge amt</t>
  </si>
  <si>
    <t>CUSIP</t>
  </si>
  <si>
    <t>Qts begin bal</t>
  </si>
  <si>
    <t>deposits</t>
  </si>
  <si>
    <t>balance</t>
  </si>
  <si>
    <t>interest</t>
  </si>
  <si>
    <t>Manual Calculate</t>
  </si>
  <si>
    <t>totals</t>
  </si>
  <si>
    <t xml:space="preserve">    ------</t>
  </si>
  <si>
    <t>FNFAL total</t>
  </si>
  <si>
    <t>Qtrly bal total</t>
  </si>
  <si>
    <t>FNBFAL Financial Security Pledges  as of February 19, 2019</t>
  </si>
  <si>
    <t>total FNBFAL Accounts</t>
  </si>
  <si>
    <t>GSTB CD</t>
  </si>
  <si>
    <t>FNFAL CD</t>
  </si>
  <si>
    <t>3133EKBW5</t>
  </si>
  <si>
    <t>Oct</t>
  </si>
  <si>
    <t>Nov</t>
  </si>
  <si>
    <t>Dec</t>
  </si>
  <si>
    <t xml:space="preserve">Jan </t>
  </si>
  <si>
    <t>Feb</t>
  </si>
  <si>
    <t>Mar</t>
  </si>
  <si>
    <t>cashed in on feb 27, 2020</t>
  </si>
  <si>
    <t xml:space="preserve">             2nd fy quarterly interest total</t>
  </si>
  <si>
    <t>Qtrly 3 acct total</t>
  </si>
  <si>
    <t>253,096.47 + $3,105.81 interest cashed &amp; deposited on FNFAL acct #5086 on Feb 27, 2020</t>
  </si>
  <si>
    <t>earnings</t>
  </si>
  <si>
    <t>Apr</t>
  </si>
  <si>
    <t>May</t>
  </si>
  <si>
    <t>Jun</t>
  </si>
  <si>
    <t xml:space="preserve">             3rd fy quarterly interest total</t>
  </si>
  <si>
    <t>jul</t>
  </si>
  <si>
    <t>aug</t>
  </si>
  <si>
    <t>sep</t>
  </si>
  <si>
    <t xml:space="preserve"> 2020 Bank Summary Totals for 4th Quarter BCGCD Investment Report</t>
  </si>
  <si>
    <t>total all Accounts</t>
  </si>
  <si>
    <t>31318BVL7</t>
  </si>
  <si>
    <t xml:space="preserve"> 10/1/2025</t>
  </si>
  <si>
    <t>Luis Pena, General Manager</t>
  </si>
  <si>
    <t>31418B6N1</t>
  </si>
  <si>
    <t xml:space="preserve"> 2022 Bank Summary Totals for 2ndQuarter BCGCD Investment Report</t>
  </si>
  <si>
    <t xml:space="preserve"> 2022 Bank Summary Totals for 2nd Quarter BCGCD Investment Report</t>
  </si>
  <si>
    <t xml:space="preserve"> 2022 Bank Summary Totals for 3rd Quarter BCGCD Investment Report</t>
  </si>
  <si>
    <t>6/31/2022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</si>
</sst>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8" formatCode="&quot;$&quot;#,##0.00_);[Red]\(&quot;$&quot;#,##0.00\)"/>
    <numFmt numFmtId="164" formatCode="#,##0.0000"/>
    <numFmt numFmtId="165" formatCode="0.000000000000"/>
    <numFmt numFmtId="166" formatCode="0.000%"/>
    <numFmt numFmtId="167" formatCode="&quot;$&quot;#,##0"/>
    <numFmt numFmtId="168" formatCode="&quot;$&quot;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 Black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4" fontId="0" fillId="0" borderId="0" xfId="0" applyNumberForma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0" fillId="0" borderId="0" xfId="0" applyNumberFormat="1" applyFont="1"/>
    <xf numFmtId="0" fontId="0" fillId="0" borderId="0" xfId="0" applyFont="1" applyAlignment="1">
      <alignment horizontal="center"/>
    </xf>
    <xf numFmtId="0" fontId="1" fillId="0" borderId="0" xfId="0" applyFont="1"/>
    <xf numFmtId="4" fontId="1" fillId="0" borderId="0" xfId="0" applyNumberFormat="1" applyFont="1"/>
    <xf numFmtId="4" fontId="2" fillId="0" borderId="0" xfId="0" applyNumberFormat="1" applyFont="1"/>
    <xf numFmtId="164" fontId="0" fillId="0" borderId="0" xfId="0" applyNumberFormat="1"/>
    <xf numFmtId="165" fontId="0" fillId="0" borderId="0" xfId="0" applyNumberFormat="1"/>
    <xf numFmtId="166" fontId="0" fillId="0" borderId="0" xfId="0" applyNumberFormat="1" applyFont="1"/>
    <xf numFmtId="14" fontId="0" fillId="0" borderId="0" xfId="0" applyNumberFormat="1" applyFont="1"/>
    <xf numFmtId="10" fontId="0" fillId="0" borderId="0" xfId="0" applyNumberFormat="1" applyFont="1"/>
    <xf numFmtId="6" fontId="0" fillId="0" borderId="0" xfId="0" applyNumberFormat="1" applyFont="1"/>
    <xf numFmtId="6" fontId="0" fillId="0" borderId="1" xfId="0" applyNumberFormat="1" applyFont="1" applyBorder="1"/>
    <xf numFmtId="14" fontId="0" fillId="0" borderId="0" xfId="0" applyNumberFormat="1"/>
    <xf numFmtId="167" fontId="0" fillId="0" borderId="0" xfId="0" applyNumberFormat="1"/>
    <xf numFmtId="6" fontId="0" fillId="0" borderId="0" xfId="0" applyNumberFormat="1"/>
    <xf numFmtId="0" fontId="0" fillId="0" borderId="0" xfId="0" applyFont="1" applyAlignment="1">
      <alignment horizontal="right"/>
    </xf>
    <xf numFmtId="4" fontId="0" fillId="0" borderId="3" xfId="0" applyNumberFormat="1" applyBorder="1"/>
    <xf numFmtId="0" fontId="0" fillId="0" borderId="0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right"/>
    </xf>
    <xf numFmtId="10" fontId="0" fillId="0" borderId="0" xfId="0" applyNumberFormat="1"/>
    <xf numFmtId="4" fontId="0" fillId="0" borderId="3" xfId="0" applyNumberFormat="1" applyBorder="1" applyAlignment="1">
      <alignment horizontal="right"/>
    </xf>
    <xf numFmtId="0" fontId="1" fillId="0" borderId="3" xfId="0" applyFont="1" applyBorder="1" applyAlignment="1">
      <alignment horizontal="center"/>
    </xf>
    <xf numFmtId="3" fontId="0" fillId="0" borderId="3" xfId="0" applyNumberFormat="1" applyBorder="1"/>
    <xf numFmtId="4" fontId="0" fillId="0" borderId="0" xfId="0" applyNumberFormat="1" applyBorder="1"/>
    <xf numFmtId="4" fontId="0" fillId="0" borderId="3" xfId="0" applyNumberFormat="1" applyFont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4" fontId="0" fillId="0" borderId="0" xfId="0" applyNumberFormat="1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4" fontId="0" fillId="0" borderId="0" xfId="0" applyNumberFormat="1" applyFont="1" applyAlignment="1">
      <alignment horizontal="center"/>
    </xf>
    <xf numFmtId="4" fontId="5" fillId="0" borderId="0" xfId="0" applyNumberFormat="1" applyFont="1"/>
    <xf numFmtId="14" fontId="0" fillId="0" borderId="1" xfId="0" applyNumberFormat="1" applyFont="1" applyBorder="1"/>
    <xf numFmtId="14" fontId="0" fillId="0" borderId="1" xfId="0" applyNumberFormat="1" applyFont="1" applyBorder="1" applyAlignment="1">
      <alignment horizontal="center"/>
    </xf>
    <xf numFmtId="8" fontId="0" fillId="0" borderId="0" xfId="0" applyNumberFormat="1"/>
    <xf numFmtId="4" fontId="0" fillId="0" borderId="0" xfId="0" applyNumberFormat="1" applyFont="1" applyBorder="1" applyAlignment="1">
      <alignment horizontal="right"/>
    </xf>
    <xf numFmtId="0" fontId="2" fillId="0" borderId="0" xfId="0" applyFont="1" applyBorder="1"/>
    <xf numFmtId="3" fontId="0" fillId="0" borderId="0" xfId="0" applyNumberFormat="1"/>
    <xf numFmtId="4" fontId="0" fillId="2" borderId="0" xfId="0" applyNumberFormat="1" applyFill="1" applyBorder="1"/>
    <xf numFmtId="4" fontId="0" fillId="2" borderId="0" xfId="0" applyNumberFormat="1" applyFill="1"/>
    <xf numFmtId="14" fontId="0" fillId="2" borderId="0" xfId="0" applyNumberFormat="1" applyFill="1"/>
    <xf numFmtId="10" fontId="0" fillId="2" borderId="0" xfId="0" applyNumberFormat="1" applyFont="1" applyFill="1"/>
    <xf numFmtId="168" fontId="0" fillId="0" borderId="0" xfId="0" applyNumberFormat="1" applyAlignment="1">
      <alignment horizontal="center"/>
    </xf>
    <xf numFmtId="10" fontId="0" fillId="2" borderId="0" xfId="0" applyNumberFormat="1" applyFont="1" applyFill="1" applyProtection="1"/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8" fillId="0" borderId="0" xfId="0" applyFont="1"/>
    <xf numFmtId="0" fontId="6" fillId="0" borderId="0" xfId="0" applyFont="1" applyBorder="1"/>
    <xf numFmtId="0" fontId="9" fillId="0" borderId="0" xfId="0" applyFont="1"/>
    <xf numFmtId="0" fontId="10" fillId="0" borderId="0" xfId="0" applyFont="1"/>
    <xf numFmtId="4" fontId="0" fillId="3" borderId="3" xfId="0" applyNumberFormat="1" applyFill="1" applyBorder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1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/>
    <xf numFmtId="0" fontId="0" fillId="0" borderId="1" xfId="0" applyBorder="1" applyAlignment="1"/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0"/>
  <sheetViews>
    <sheetView topLeftCell="A13" workbookViewId="0">
      <selection activeCell="I40" sqref="I40"/>
    </sheetView>
  </sheetViews>
  <sheetFormatPr defaultRowHeight="14.4" x14ac:dyDescent="0.3"/>
  <cols>
    <col min="1" max="1" width="19.44140625" customWidth="1"/>
    <col min="2" max="2" width="3.33203125" customWidth="1"/>
    <col min="3" max="3" width="17.5546875" customWidth="1"/>
    <col min="4" max="4" width="2" customWidth="1"/>
    <col min="5" max="5" width="10.88671875" customWidth="1"/>
    <col min="6" max="6" width="2.33203125" customWidth="1"/>
    <col min="7" max="7" width="7.44140625" customWidth="1"/>
    <col min="8" max="8" width="2.5546875" customWidth="1"/>
    <col min="9" max="9" width="12.33203125" customWidth="1"/>
    <col min="10" max="10" width="2.109375" customWidth="1"/>
    <col min="11" max="11" width="12.33203125" customWidth="1"/>
    <col min="12" max="12" width="2.33203125" customWidth="1"/>
    <col min="13" max="13" width="10.109375" bestFit="1" customWidth="1"/>
    <col min="14" max="14" width="2.6640625" customWidth="1"/>
    <col min="15" max="15" width="12.88671875" customWidth="1"/>
    <col min="16" max="16" width="2.6640625" customWidth="1"/>
    <col min="17" max="17" width="13.33203125" customWidth="1"/>
    <col min="18" max="18" width="5.33203125" customWidth="1"/>
    <col min="19" max="19" width="15.109375" customWidth="1"/>
    <col min="20" max="20" width="11.6640625" customWidth="1"/>
    <col min="21" max="21" width="13.6640625" customWidth="1"/>
    <col min="23" max="23" width="17.6640625" customWidth="1"/>
  </cols>
  <sheetData>
    <row r="1" spans="1:23" ht="18.600000000000001" x14ac:dyDescent="0.45">
      <c r="F1" s="3" t="s">
        <v>0</v>
      </c>
    </row>
    <row r="2" spans="1:23" x14ac:dyDescent="0.3">
      <c r="A2" s="2" t="s">
        <v>1</v>
      </c>
      <c r="K2" s="62" t="s">
        <v>2</v>
      </c>
      <c r="L2" s="63"/>
      <c r="M2" s="63"/>
      <c r="N2" s="2"/>
      <c r="O2" s="42">
        <v>44681</v>
      </c>
      <c r="P2" s="1" t="s">
        <v>24</v>
      </c>
      <c r="Q2" s="43" t="s">
        <v>75</v>
      </c>
    </row>
    <row r="3" spans="1:23" x14ac:dyDescent="0.3">
      <c r="A3" s="7" t="s">
        <v>3</v>
      </c>
      <c r="B3" s="7"/>
      <c r="C3" s="7" t="s">
        <v>5</v>
      </c>
      <c r="D3" s="7"/>
      <c r="E3" s="7" t="s">
        <v>9</v>
      </c>
      <c r="F3" s="7"/>
      <c r="G3" s="7" t="s">
        <v>15</v>
      </c>
      <c r="H3" s="7"/>
      <c r="I3" s="7" t="s">
        <v>13</v>
      </c>
      <c r="J3" s="7"/>
      <c r="K3" s="7" t="s">
        <v>16</v>
      </c>
      <c r="L3" s="7"/>
      <c r="M3" s="7" t="s">
        <v>17</v>
      </c>
      <c r="N3" s="7"/>
      <c r="O3" s="7" t="s">
        <v>18</v>
      </c>
      <c r="P3" s="7"/>
      <c r="Q3" s="7" t="s">
        <v>22</v>
      </c>
      <c r="R3" s="6"/>
    </row>
    <row r="4" spans="1:23" x14ac:dyDescent="0.3">
      <c r="A4" s="7"/>
      <c r="B4" s="7"/>
      <c r="C4" s="7" t="s">
        <v>6</v>
      </c>
      <c r="D4" s="7"/>
      <c r="E4" s="7" t="s">
        <v>10</v>
      </c>
      <c r="F4" s="7"/>
      <c r="G4" s="7" t="s">
        <v>12</v>
      </c>
      <c r="H4" s="7"/>
      <c r="I4" s="7" t="s">
        <v>14</v>
      </c>
      <c r="J4" s="7"/>
      <c r="K4" s="7"/>
      <c r="L4" s="7"/>
      <c r="M4" s="7"/>
      <c r="N4" s="7"/>
      <c r="O4" s="7" t="s">
        <v>14</v>
      </c>
      <c r="P4" s="7"/>
      <c r="Q4" s="7" t="s">
        <v>58</v>
      </c>
      <c r="R4" s="6"/>
      <c r="W4" s="14"/>
    </row>
    <row r="5" spans="1:23" x14ac:dyDescent="0.3">
      <c r="A5" s="1" t="s">
        <v>4</v>
      </c>
      <c r="B5" s="1"/>
      <c r="C5" s="9" t="s">
        <v>8</v>
      </c>
      <c r="D5" s="9"/>
      <c r="E5" s="9" t="s">
        <v>11</v>
      </c>
      <c r="F5" s="1"/>
      <c r="G5" s="51">
        <v>7.4999999999999997E-3</v>
      </c>
      <c r="H5" s="1"/>
      <c r="I5" s="24">
        <v>69715.72</v>
      </c>
      <c r="J5" s="1"/>
      <c r="K5" s="24">
        <v>28749.83</v>
      </c>
      <c r="L5" s="25"/>
      <c r="M5" s="24">
        <v>21085.439999999999</v>
      </c>
      <c r="N5" s="1"/>
      <c r="O5" s="24">
        <v>77380.11</v>
      </c>
      <c r="P5" s="1"/>
      <c r="Q5" s="24">
        <v>37.86</v>
      </c>
      <c r="R5" s="2"/>
      <c r="U5" s="5"/>
      <c r="W5" s="14"/>
    </row>
    <row r="6" spans="1:23" x14ac:dyDescent="0.3">
      <c r="A6" s="1" t="s">
        <v>7</v>
      </c>
      <c r="B6" s="1"/>
      <c r="C6" s="1"/>
      <c r="D6" s="1"/>
      <c r="E6" s="1"/>
      <c r="F6" s="1"/>
      <c r="G6" s="1"/>
      <c r="H6" s="1"/>
      <c r="I6" s="8"/>
      <c r="J6" s="1"/>
      <c r="K6" s="8"/>
      <c r="L6" s="1"/>
      <c r="M6" s="8"/>
      <c r="N6" s="1"/>
      <c r="O6" s="8"/>
      <c r="P6" s="1"/>
      <c r="Q6" s="1"/>
      <c r="R6" s="2"/>
      <c r="S6" s="33"/>
      <c r="W6" s="14"/>
    </row>
    <row r="7" spans="1:23" x14ac:dyDescent="0.3">
      <c r="A7" s="1"/>
      <c r="B7" s="1"/>
      <c r="C7" s="1"/>
      <c r="D7" s="1"/>
      <c r="E7" s="1"/>
      <c r="F7" s="1"/>
      <c r="G7" s="1"/>
      <c r="H7" s="1"/>
      <c r="I7" s="8"/>
      <c r="J7" s="1"/>
      <c r="K7" s="8"/>
      <c r="L7" s="1"/>
      <c r="M7" s="8"/>
      <c r="N7" s="1"/>
      <c r="O7" s="8"/>
      <c r="P7" s="1"/>
      <c r="Q7" s="1"/>
      <c r="R7" s="2"/>
      <c r="S7" s="13"/>
    </row>
    <row r="8" spans="1:23" x14ac:dyDescent="0.3">
      <c r="A8" s="1"/>
      <c r="B8" s="1"/>
      <c r="C8" s="1"/>
      <c r="D8" s="1"/>
      <c r="E8" s="1"/>
      <c r="F8" s="1"/>
      <c r="G8" s="1"/>
      <c r="H8" s="1"/>
      <c r="I8" s="8"/>
      <c r="J8" s="1"/>
      <c r="K8" s="8"/>
      <c r="L8" s="1"/>
      <c r="M8" s="8"/>
      <c r="N8" s="1"/>
      <c r="O8" s="8"/>
      <c r="P8" s="1"/>
      <c r="Q8" s="1"/>
      <c r="R8" s="2"/>
      <c r="S8" s="13"/>
      <c r="U8" s="5"/>
    </row>
    <row r="9" spans="1:23" x14ac:dyDescent="0.3">
      <c r="A9" s="1" t="s">
        <v>19</v>
      </c>
      <c r="B9" s="1"/>
      <c r="C9" s="9" t="s">
        <v>8</v>
      </c>
      <c r="D9" s="9"/>
      <c r="E9" s="9" t="s">
        <v>11</v>
      </c>
      <c r="F9" s="1"/>
      <c r="G9" s="51">
        <v>7.4999999999999997E-3</v>
      </c>
      <c r="H9" s="1"/>
      <c r="I9" s="8">
        <v>523988.33</v>
      </c>
      <c r="J9" s="8"/>
      <c r="K9" s="48">
        <v>3801.85</v>
      </c>
      <c r="L9" s="25"/>
      <c r="M9" s="48">
        <v>28716.97</v>
      </c>
      <c r="N9" s="1"/>
      <c r="O9" s="8">
        <v>499073.21</v>
      </c>
      <c r="P9" s="1"/>
      <c r="Q9" s="49">
        <v>322.07</v>
      </c>
      <c r="R9" s="2"/>
      <c r="S9" s="5"/>
    </row>
    <row r="10" spans="1:23" x14ac:dyDescent="0.3">
      <c r="A10" s="1" t="s">
        <v>20</v>
      </c>
      <c r="B10" s="1"/>
      <c r="C10" s="1"/>
      <c r="D10" s="1"/>
      <c r="E10" s="1"/>
      <c r="F10" s="1"/>
      <c r="G10" s="1"/>
      <c r="H10" s="1"/>
      <c r="I10" s="8"/>
      <c r="J10" s="1"/>
      <c r="K10" s="8"/>
      <c r="L10" s="1"/>
      <c r="M10" s="8"/>
      <c r="N10" s="1"/>
      <c r="O10" s="8"/>
      <c r="P10" s="1"/>
      <c r="Q10" s="1"/>
      <c r="R10" s="2"/>
      <c r="S10" s="8"/>
    </row>
    <row r="11" spans="1:23" x14ac:dyDescent="0.3">
      <c r="A11" s="1"/>
      <c r="B11" s="1"/>
      <c r="C11" s="1"/>
      <c r="D11" s="1"/>
      <c r="E11" s="1"/>
      <c r="F11" s="1"/>
      <c r="G11" s="1"/>
      <c r="H11" s="1"/>
      <c r="I11" s="8"/>
      <c r="J11" s="1"/>
      <c r="K11" s="8"/>
      <c r="L11" s="1"/>
      <c r="M11" s="8"/>
      <c r="N11" s="1"/>
      <c r="O11" s="8"/>
      <c r="P11" s="1"/>
      <c r="Q11" s="1"/>
      <c r="R11" s="2"/>
      <c r="S11" s="52"/>
      <c r="T11" s="5"/>
    </row>
    <row r="12" spans="1:23" x14ac:dyDescent="0.3">
      <c r="A12" s="1"/>
      <c r="B12" s="1"/>
      <c r="C12" s="1"/>
      <c r="D12" s="1"/>
      <c r="E12" s="1"/>
      <c r="F12" s="1"/>
      <c r="G12" s="1"/>
      <c r="H12" s="1"/>
      <c r="I12" s="8"/>
      <c r="J12" s="1"/>
      <c r="N12" s="1"/>
      <c r="O12" s="8"/>
      <c r="P12" s="1"/>
      <c r="Q12" s="1"/>
      <c r="R12" s="2"/>
    </row>
    <row r="13" spans="1:23" x14ac:dyDescent="0.3">
      <c r="A13" s="1" t="s">
        <v>21</v>
      </c>
      <c r="B13" s="1"/>
      <c r="C13" s="9" t="s">
        <v>8</v>
      </c>
      <c r="D13" s="9"/>
      <c r="E13" s="9" t="s">
        <v>11</v>
      </c>
      <c r="F13" s="1"/>
      <c r="G13" s="53">
        <v>7.4999999999999997E-3</v>
      </c>
      <c r="H13" s="1"/>
      <c r="I13" s="8">
        <v>1854765.6</v>
      </c>
      <c r="J13" s="8"/>
      <c r="K13" s="48">
        <v>1143.3499999999999</v>
      </c>
      <c r="L13" s="25"/>
      <c r="M13" s="48">
        <v>0</v>
      </c>
      <c r="N13" s="1"/>
      <c r="O13" s="8">
        <v>1855908.95</v>
      </c>
      <c r="P13" s="1"/>
      <c r="Q13" s="49">
        <v>1143.3499999999999</v>
      </c>
      <c r="R13" s="2"/>
      <c r="S13" s="33"/>
      <c r="T13" s="33"/>
      <c r="U13" s="5"/>
    </row>
    <row r="14" spans="1:23" x14ac:dyDescent="0.3">
      <c r="A14" s="1"/>
      <c r="B14" s="1"/>
      <c r="C14" s="9"/>
      <c r="D14" s="9"/>
      <c r="E14" s="9"/>
      <c r="F14" s="1"/>
      <c r="G14" s="17"/>
      <c r="H14" s="1"/>
      <c r="I14" s="8"/>
      <c r="J14" s="8"/>
      <c r="K14" s="5"/>
      <c r="L14" s="8"/>
      <c r="M14" s="8"/>
      <c r="N14" s="1"/>
      <c r="O14" s="37"/>
      <c r="P14" s="1"/>
      <c r="Q14" s="5"/>
      <c r="R14" s="2"/>
      <c r="S14" s="5"/>
    </row>
    <row r="15" spans="1:23" x14ac:dyDescent="0.3">
      <c r="A15" s="1" t="s">
        <v>28</v>
      </c>
      <c r="B15" s="1"/>
      <c r="C15" s="9"/>
      <c r="D15" s="9"/>
      <c r="E15" s="9"/>
      <c r="F15" s="1"/>
      <c r="G15" s="15"/>
      <c r="H15" s="1"/>
      <c r="I15" s="8"/>
      <c r="J15" s="8"/>
      <c r="K15" s="5"/>
      <c r="L15" s="8"/>
      <c r="M15" s="8"/>
      <c r="N15" s="1"/>
      <c r="O15" s="8"/>
      <c r="P15" s="1"/>
      <c r="Q15" s="8"/>
      <c r="R15" s="2"/>
      <c r="S15" s="5"/>
    </row>
    <row r="16" spans="1:23" x14ac:dyDescent="0.3">
      <c r="A16" s="1" t="s">
        <v>44</v>
      </c>
      <c r="B16" s="1"/>
      <c r="C16" s="9"/>
      <c r="D16" s="9"/>
      <c r="E16" s="9"/>
      <c r="F16" s="1"/>
      <c r="G16" s="15"/>
      <c r="H16" s="1"/>
      <c r="I16" s="8">
        <v>2463986.2599999998</v>
      </c>
      <c r="J16" s="8"/>
      <c r="K16" s="5"/>
      <c r="L16" s="8"/>
      <c r="M16" s="5"/>
      <c r="N16" s="1"/>
      <c r="O16" s="5">
        <f>SUM(O5:O15)</f>
        <v>2432362.27</v>
      </c>
      <c r="P16" s="1"/>
      <c r="Q16" s="5"/>
      <c r="R16" s="2"/>
      <c r="S16" s="8"/>
      <c r="U16" s="5"/>
      <c r="W16" s="5"/>
    </row>
    <row r="17" spans="1:21" x14ac:dyDescent="0.3">
      <c r="R17" s="2"/>
    </row>
    <row r="18" spans="1:21" ht="18" x14ac:dyDescent="0.35">
      <c r="A18" s="1"/>
      <c r="B18" s="1"/>
      <c r="E18" s="20"/>
      <c r="G18" s="29"/>
      <c r="I18" s="5"/>
      <c r="J18" s="38"/>
      <c r="K18" s="58"/>
      <c r="L18" s="38"/>
      <c r="M18" s="38"/>
      <c r="N18" s="38"/>
      <c r="O18" s="37"/>
      <c r="P18" s="38"/>
      <c r="Q18" s="39"/>
      <c r="R18" s="46"/>
      <c r="S18" s="5"/>
    </row>
    <row r="19" spans="1:21" x14ac:dyDescent="0.3">
      <c r="A19" s="1"/>
      <c r="B19" s="1"/>
      <c r="C19" s="1"/>
      <c r="D19" s="1"/>
      <c r="E19" s="16"/>
      <c r="F19" s="1"/>
      <c r="G19" s="17"/>
      <c r="H19" s="1"/>
      <c r="I19" s="37"/>
      <c r="J19" s="38"/>
      <c r="K19" s="37" t="s">
        <v>28</v>
      </c>
      <c r="L19" s="38"/>
      <c r="M19" s="38"/>
      <c r="N19" s="38"/>
      <c r="O19" s="37"/>
      <c r="P19" s="38"/>
      <c r="Q19" s="45"/>
      <c r="R19" s="46"/>
    </row>
    <row r="20" spans="1:21" x14ac:dyDescent="0.3">
      <c r="A20" s="10" t="s">
        <v>23</v>
      </c>
      <c r="B20" s="1"/>
      <c r="C20" s="1"/>
      <c r="D20" s="1"/>
      <c r="E20" s="1"/>
      <c r="F20" s="1"/>
      <c r="G20" s="1"/>
      <c r="H20" s="1"/>
      <c r="I20" s="8"/>
      <c r="J20" s="1"/>
      <c r="K20" s="8"/>
      <c r="L20" s="1"/>
      <c r="M20" s="8"/>
      <c r="N20" s="1"/>
      <c r="O20" s="8"/>
      <c r="P20" s="1"/>
      <c r="Q20" s="8"/>
      <c r="R20" s="2"/>
      <c r="S20" s="5"/>
      <c r="U20" s="5"/>
    </row>
    <row r="21" spans="1:21" x14ac:dyDescent="0.3">
      <c r="A21" s="1" t="s">
        <v>43</v>
      </c>
      <c r="B21" s="1"/>
      <c r="C21" s="1"/>
      <c r="D21" s="1"/>
      <c r="E21" s="1"/>
      <c r="F21" s="1"/>
      <c r="G21" s="1"/>
      <c r="H21" s="1"/>
      <c r="I21" s="1"/>
      <c r="J21" s="1"/>
      <c r="K21" s="8"/>
      <c r="L21" s="1"/>
      <c r="M21" s="1"/>
      <c r="N21" s="1"/>
      <c r="O21" s="40"/>
      <c r="P21" s="2"/>
      <c r="Q21" s="41"/>
      <c r="R21" s="2"/>
      <c r="S21" s="5"/>
    </row>
    <row r="22" spans="1:21" x14ac:dyDescent="0.3">
      <c r="A22" s="1" t="s">
        <v>33</v>
      </c>
      <c r="B22" s="1"/>
      <c r="C22" s="1" t="s">
        <v>31</v>
      </c>
      <c r="D22" s="1"/>
      <c r="E22" s="1" t="s">
        <v>33</v>
      </c>
      <c r="F22" s="1"/>
      <c r="G22" s="1"/>
      <c r="H22" s="1"/>
      <c r="I22" s="1" t="s">
        <v>32</v>
      </c>
      <c r="J22" s="1"/>
      <c r="K22" s="1"/>
      <c r="L22" s="1"/>
      <c r="M22" s="1"/>
      <c r="N22" s="1"/>
      <c r="O22" s="8"/>
      <c r="P22" s="2"/>
      <c r="Q22" s="2"/>
      <c r="R22" s="12"/>
    </row>
    <row r="23" spans="1:21" x14ac:dyDescent="0.3">
      <c r="A23" s="1" t="s">
        <v>71</v>
      </c>
      <c r="C23" s="50">
        <v>46204</v>
      </c>
      <c r="I23" s="22">
        <v>600000</v>
      </c>
      <c r="O23" s="5"/>
      <c r="Q23" s="11"/>
      <c r="S23" s="5"/>
    </row>
    <row r="24" spans="1:21" x14ac:dyDescent="0.3">
      <c r="A24" t="s">
        <v>47</v>
      </c>
      <c r="C24" s="20">
        <v>45349</v>
      </c>
      <c r="I24" s="21">
        <v>850000</v>
      </c>
      <c r="Q24" s="10"/>
    </row>
    <row r="25" spans="1:21" x14ac:dyDescent="0.3">
      <c r="C25" s="50"/>
      <c r="I25" s="22"/>
    </row>
    <row r="26" spans="1:21" x14ac:dyDescent="0.3">
      <c r="A26" s="1" t="s">
        <v>68</v>
      </c>
      <c r="B26" s="1"/>
      <c r="C26" s="23" t="s">
        <v>69</v>
      </c>
      <c r="D26" s="1"/>
      <c r="F26" s="1"/>
      <c r="G26" s="1"/>
      <c r="H26" s="1"/>
      <c r="I26" s="18">
        <v>1300000</v>
      </c>
      <c r="J26" s="1"/>
      <c r="K26" s="1"/>
      <c r="L26" s="1"/>
      <c r="M26" s="1"/>
      <c r="N26" s="1"/>
      <c r="P26" s="2"/>
      <c r="Q26" s="2"/>
      <c r="R26" s="2"/>
    </row>
    <row r="27" spans="1:21" x14ac:dyDescent="0.3">
      <c r="A27" s="1"/>
      <c r="B27" s="1"/>
      <c r="C27" s="23"/>
      <c r="D27" s="1"/>
      <c r="F27" s="1"/>
      <c r="G27" s="1"/>
      <c r="H27" s="1"/>
      <c r="I27" s="19"/>
      <c r="J27" s="1"/>
      <c r="K27" s="1"/>
      <c r="L27" s="1"/>
      <c r="M27" s="1"/>
      <c r="N27" s="1"/>
      <c r="O27" s="1"/>
      <c r="P27" s="2"/>
      <c r="Q27" s="2"/>
      <c r="R27" s="2"/>
    </row>
    <row r="28" spans="1:21" x14ac:dyDescent="0.3">
      <c r="A28" s="1"/>
      <c r="B28" s="1"/>
      <c r="C28" s="1"/>
      <c r="D28" s="1"/>
      <c r="E28" s="1"/>
      <c r="F28" s="1"/>
      <c r="G28" s="1" t="s">
        <v>29</v>
      </c>
      <c r="H28" s="1"/>
      <c r="I28" s="18">
        <f>SUM(I23:I27)</f>
        <v>2750000</v>
      </c>
      <c r="J28" s="1"/>
      <c r="K28" s="1"/>
      <c r="L28" s="1"/>
      <c r="M28" s="1"/>
      <c r="N28" s="1"/>
      <c r="O28" s="8"/>
      <c r="P28" s="2"/>
      <c r="Q28" s="2"/>
      <c r="R28" s="2"/>
    </row>
    <row r="29" spans="1:21" x14ac:dyDescent="0.3">
      <c r="A29" s="4" t="s">
        <v>30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2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21" x14ac:dyDescent="0.3">
      <c r="A31" s="1" t="s">
        <v>25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64">
        <v>44796</v>
      </c>
      <c r="M31" s="65"/>
      <c r="N31" s="65"/>
      <c r="O31" s="2"/>
      <c r="P31" s="2"/>
      <c r="Q31" s="2"/>
      <c r="R31" s="2"/>
    </row>
    <row r="32" spans="1:2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3">
      <c r="A33" s="1" t="s">
        <v>26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x14ac:dyDescent="0.3">
      <c r="A36" s="66"/>
      <c r="B36" s="67"/>
      <c r="C36" s="67"/>
      <c r="D36" s="2"/>
      <c r="E36" s="64">
        <v>44677</v>
      </c>
      <c r="F36" s="65"/>
      <c r="G36" s="65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x14ac:dyDescent="0.3">
      <c r="A37" t="s">
        <v>70</v>
      </c>
      <c r="E37" s="68" t="s">
        <v>10</v>
      </c>
      <c r="F37" s="68"/>
      <c r="G37" s="68"/>
    </row>
    <row r="38" spans="1:18" x14ac:dyDescent="0.3">
      <c r="A38" t="s">
        <v>27</v>
      </c>
      <c r="Q38" s="10"/>
    </row>
    <row r="39" spans="1:18" ht="18" x14ac:dyDescent="0.35">
      <c r="K39" s="54"/>
    </row>
    <row r="40" spans="1:18" ht="21" x14ac:dyDescent="0.4">
      <c r="I40" s="60">
        <v>18</v>
      </c>
      <c r="K40" s="59"/>
    </row>
  </sheetData>
  <mergeCells count="5">
    <mergeCell ref="K2:M2"/>
    <mergeCell ref="L31:N31"/>
    <mergeCell ref="A36:C36"/>
    <mergeCell ref="E36:G36"/>
    <mergeCell ref="E37:G37"/>
  </mergeCells>
  <pageMargins left="0.2" right="0.2" top="0.5" bottom="0.5" header="0.3" footer="0.3"/>
  <pageSetup scale="8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6"/>
  <sheetViews>
    <sheetView tabSelected="1" workbookViewId="0">
      <pane ySplit="1" topLeftCell="A80" activePane="bottomLeft" state="frozen"/>
      <selection pane="bottomLeft" activeCell="F96" sqref="F96"/>
    </sheetView>
  </sheetViews>
  <sheetFormatPr defaultRowHeight="14.4" x14ac:dyDescent="0.3"/>
  <cols>
    <col min="2" max="2" width="11.6640625" bestFit="1" customWidth="1"/>
    <col min="3" max="3" width="12.44140625" customWidth="1"/>
    <col min="4" max="4" width="10.6640625" customWidth="1"/>
    <col min="5" max="5" width="13.6640625" customWidth="1"/>
    <col min="6" max="6" width="11.6640625" bestFit="1" customWidth="1"/>
    <col min="7" max="7" width="11.88671875" customWidth="1"/>
    <col min="11" max="11" width="11.33203125" customWidth="1"/>
    <col min="13" max="13" width="18.109375" customWidth="1"/>
  </cols>
  <sheetData>
    <row r="1" spans="1:11" x14ac:dyDescent="0.3">
      <c r="B1" s="25" t="s">
        <v>72</v>
      </c>
    </row>
    <row r="2" spans="1:11" x14ac:dyDescent="0.3">
      <c r="A2" s="26"/>
      <c r="B2" s="35" t="s">
        <v>34</v>
      </c>
      <c r="C2" s="36" t="s">
        <v>35</v>
      </c>
      <c r="D2" s="36" t="s">
        <v>17</v>
      </c>
      <c r="E2" s="27" t="s">
        <v>36</v>
      </c>
      <c r="F2" s="36" t="s">
        <v>37</v>
      </c>
      <c r="G2" s="27" t="s">
        <v>38</v>
      </c>
    </row>
    <row r="3" spans="1:11" x14ac:dyDescent="0.3">
      <c r="A3" s="27">
        <v>404799</v>
      </c>
      <c r="B3" s="26"/>
      <c r="C3" s="26"/>
      <c r="D3" s="26"/>
      <c r="E3" s="26">
        <f>C3-D3</f>
        <v>0</v>
      </c>
      <c r="F3" s="26"/>
      <c r="G3" s="26"/>
    </row>
    <row r="4" spans="1:11" x14ac:dyDescent="0.3">
      <c r="A4" s="28" t="s">
        <v>48</v>
      </c>
      <c r="B4" s="24">
        <v>51284.59</v>
      </c>
      <c r="C4" s="24">
        <v>26248.52</v>
      </c>
      <c r="D4" s="24">
        <v>24301.87</v>
      </c>
      <c r="E4" s="24">
        <f>B4+C4-D4</f>
        <v>53231.240000000005</v>
      </c>
      <c r="F4" s="24">
        <v>1.29</v>
      </c>
      <c r="G4" s="24">
        <f>B4+C4-D4</f>
        <v>53231.240000000005</v>
      </c>
      <c r="H4" s="29">
        <v>4.0000000000000002E-4</v>
      </c>
    </row>
    <row r="5" spans="1:11" x14ac:dyDescent="0.3">
      <c r="A5" s="28" t="s">
        <v>49</v>
      </c>
      <c r="B5" s="30">
        <v>53231.24</v>
      </c>
      <c r="C5" s="24">
        <v>28892.98</v>
      </c>
      <c r="D5" s="24">
        <v>25692.639999999999</v>
      </c>
      <c r="E5" s="24">
        <f t="shared" ref="E5:E6" si="0">B5+C5-D5</f>
        <v>56431.58</v>
      </c>
      <c r="F5" s="24">
        <v>1.72</v>
      </c>
      <c r="G5" s="24">
        <f>B5+C5-D5</f>
        <v>56431.58</v>
      </c>
      <c r="H5" s="29">
        <v>4.0000000000000002E-4</v>
      </c>
    </row>
    <row r="6" spans="1:11" x14ac:dyDescent="0.3">
      <c r="A6" s="28" t="s">
        <v>50</v>
      </c>
      <c r="B6" s="30">
        <v>50693.34</v>
      </c>
      <c r="C6" s="24">
        <v>28140.15</v>
      </c>
      <c r="D6" s="24">
        <v>33878.39</v>
      </c>
      <c r="E6" s="24">
        <f t="shared" si="0"/>
        <v>44955.099999999991</v>
      </c>
      <c r="F6" s="24">
        <v>1.65</v>
      </c>
      <c r="G6" s="24">
        <f>B6+C6-D6</f>
        <v>44955.099999999991</v>
      </c>
      <c r="H6" s="29">
        <v>4.0000000000000002E-4</v>
      </c>
    </row>
    <row r="7" spans="1:11" x14ac:dyDescent="0.3">
      <c r="A7" s="31" t="s">
        <v>39</v>
      </c>
      <c r="B7" s="24"/>
      <c r="C7" s="24">
        <f>SUM(C4:C6)</f>
        <v>83281.649999999994</v>
      </c>
      <c r="D7" s="24">
        <f>SUM(D4:D6)</f>
        <v>83872.899999999994</v>
      </c>
      <c r="E7" s="24">
        <f>B4+C7-D7</f>
        <v>50693.34</v>
      </c>
      <c r="F7" s="24">
        <f>SUM(F4:F6)</f>
        <v>4.66</v>
      </c>
      <c r="G7" s="26"/>
    </row>
    <row r="8" spans="1:11" x14ac:dyDescent="0.3">
      <c r="A8" s="27">
        <v>404896</v>
      </c>
      <c r="B8" s="27"/>
      <c r="C8" s="26"/>
      <c r="D8" s="26"/>
      <c r="E8" s="26"/>
      <c r="F8" s="26"/>
      <c r="G8" s="26"/>
    </row>
    <row r="9" spans="1:11" x14ac:dyDescent="0.3">
      <c r="A9" s="28" t="s">
        <v>48</v>
      </c>
      <c r="B9" s="30">
        <v>416032.57</v>
      </c>
      <c r="C9" s="24">
        <v>9208.5499999999993</v>
      </c>
      <c r="D9" s="24">
        <v>26247.23</v>
      </c>
      <c r="E9" s="24">
        <f>B9+C9-D9</f>
        <v>398993.89</v>
      </c>
      <c r="F9" s="24">
        <v>13.19</v>
      </c>
      <c r="G9" s="24">
        <f>B9+C9-D9</f>
        <v>398993.89</v>
      </c>
      <c r="H9" s="29">
        <v>4.0000000000000002E-4</v>
      </c>
    </row>
    <row r="10" spans="1:11" x14ac:dyDescent="0.3">
      <c r="A10" s="28" t="s">
        <v>49</v>
      </c>
      <c r="B10" s="30">
        <v>398993.89</v>
      </c>
      <c r="C10" s="24">
        <v>41900.639999999999</v>
      </c>
      <c r="D10" s="24">
        <v>28891.26</v>
      </c>
      <c r="E10" s="24">
        <f t="shared" ref="E10:E11" si="1">B10+C10-D10</f>
        <v>412003.27</v>
      </c>
      <c r="F10" s="24">
        <v>14.56</v>
      </c>
      <c r="G10" s="24">
        <f>B10+C10-D10</f>
        <v>412003.27</v>
      </c>
      <c r="H10" s="29">
        <v>4.0000000000000002E-4</v>
      </c>
    </row>
    <row r="11" spans="1:11" x14ac:dyDescent="0.3">
      <c r="A11" s="28" t="s">
        <v>50</v>
      </c>
      <c r="B11" s="30">
        <v>412003.27</v>
      </c>
      <c r="C11" s="24">
        <v>27170.14</v>
      </c>
      <c r="D11" s="24">
        <v>28138.5</v>
      </c>
      <c r="E11" s="24">
        <f t="shared" si="1"/>
        <v>411034.91000000003</v>
      </c>
      <c r="F11" s="24">
        <v>14.09</v>
      </c>
      <c r="G11" s="24">
        <f>B11+C11-D11</f>
        <v>411034.91000000003</v>
      </c>
      <c r="H11" s="29">
        <v>4.0000000000000002E-4</v>
      </c>
    </row>
    <row r="12" spans="1:11" x14ac:dyDescent="0.3">
      <c r="A12" s="31" t="s">
        <v>39</v>
      </c>
      <c r="B12" s="34"/>
      <c r="C12" s="24">
        <f>SUM(C9:C11)</f>
        <v>78279.33</v>
      </c>
      <c r="D12" s="24">
        <f>SUM(D9:D11)</f>
        <v>83276.989999999991</v>
      </c>
      <c r="E12" s="24">
        <f>B9+C12-D12</f>
        <v>411034.91000000003</v>
      </c>
      <c r="F12" s="24">
        <f>SUM(F9:F11)</f>
        <v>41.84</v>
      </c>
      <c r="G12" s="26"/>
    </row>
    <row r="13" spans="1:11" x14ac:dyDescent="0.3">
      <c r="A13" s="27">
        <v>405086</v>
      </c>
      <c r="B13" s="27"/>
      <c r="C13" s="26"/>
      <c r="D13" s="26"/>
      <c r="E13" s="26"/>
      <c r="F13" s="26"/>
      <c r="G13" s="26"/>
    </row>
    <row r="14" spans="1:11" x14ac:dyDescent="0.3">
      <c r="A14" s="28" t="s">
        <v>48</v>
      </c>
      <c r="B14" s="30">
        <v>1851569.34</v>
      </c>
      <c r="C14" s="24">
        <v>58.54</v>
      </c>
      <c r="D14" s="24">
        <v>0</v>
      </c>
      <c r="E14" s="24">
        <f>B14+C14-D14</f>
        <v>1851627.8800000001</v>
      </c>
      <c r="F14" s="24">
        <v>58.84</v>
      </c>
      <c r="G14" s="24">
        <f>B14+C14-D14</f>
        <v>1851627.8800000001</v>
      </c>
      <c r="H14" s="29">
        <v>4.0000000000000002E-4</v>
      </c>
    </row>
    <row r="15" spans="1:11" x14ac:dyDescent="0.3">
      <c r="A15" s="28" t="s">
        <v>49</v>
      </c>
      <c r="B15" s="30">
        <v>1851628.18</v>
      </c>
      <c r="C15" s="24">
        <v>64.930000000000007</v>
      </c>
      <c r="D15" s="24">
        <v>0</v>
      </c>
      <c r="E15" s="24">
        <f>B15+C15-D15</f>
        <v>1851693.1099999999</v>
      </c>
      <c r="F15" s="24">
        <v>64.930000000000007</v>
      </c>
      <c r="G15" s="24">
        <f>B15+C15-D15</f>
        <v>1851693.1099999999</v>
      </c>
      <c r="H15" s="29">
        <v>4.0000000000000002E-4</v>
      </c>
    </row>
    <row r="16" spans="1:11" x14ac:dyDescent="0.3">
      <c r="A16" s="28" t="s">
        <v>50</v>
      </c>
      <c r="B16" s="30">
        <v>1851693.11</v>
      </c>
      <c r="C16" s="24">
        <v>62.91</v>
      </c>
      <c r="D16" s="24">
        <v>0</v>
      </c>
      <c r="E16" s="24">
        <f>B16+C16-D16</f>
        <v>1851756.02</v>
      </c>
      <c r="F16" s="24">
        <v>62.91</v>
      </c>
      <c r="G16" s="24">
        <f>B16+C16-D16</f>
        <v>1851756.02</v>
      </c>
      <c r="H16" s="29">
        <v>4.0000000000000002E-4</v>
      </c>
      <c r="K16" s="5">
        <f>B17</f>
        <v>0</v>
      </c>
    </row>
    <row r="17" spans="1:13" x14ac:dyDescent="0.3">
      <c r="A17" s="31" t="s">
        <v>39</v>
      </c>
      <c r="B17" s="34"/>
      <c r="C17" s="24">
        <f>SUM(C14:C16)</f>
        <v>186.38</v>
      </c>
      <c r="D17" s="24">
        <f>SUM(D14:D16)</f>
        <v>0</v>
      </c>
      <c r="E17" s="24">
        <f>B14+C17-D17</f>
        <v>1851755.72</v>
      </c>
      <c r="F17" s="26">
        <f>SUM(F14:F16)</f>
        <v>186.68</v>
      </c>
      <c r="G17" s="26"/>
      <c r="M17" s="5"/>
    </row>
    <row r="18" spans="1:13" x14ac:dyDescent="0.3">
      <c r="A18" s="26"/>
      <c r="B18" s="26"/>
      <c r="C18" s="26"/>
      <c r="D18" s="26"/>
      <c r="E18" s="26"/>
      <c r="F18" s="26"/>
      <c r="G18" s="26"/>
      <c r="M18" s="5"/>
    </row>
    <row r="19" spans="1:13" x14ac:dyDescent="0.3">
      <c r="A19" s="28"/>
      <c r="B19" s="32"/>
      <c r="C19" s="26"/>
      <c r="D19" s="26"/>
      <c r="E19" s="32"/>
      <c r="F19" s="26"/>
      <c r="G19" s="26"/>
      <c r="K19" s="47">
        <f>B19</f>
        <v>0</v>
      </c>
    </row>
    <row r="20" spans="1:13" x14ac:dyDescent="0.3">
      <c r="A20" s="28" t="s">
        <v>46</v>
      </c>
      <c r="B20" s="32"/>
      <c r="C20" s="26"/>
      <c r="D20" s="26"/>
      <c r="E20" s="32">
        <v>500000</v>
      </c>
      <c r="F20" s="26"/>
      <c r="G20" s="26"/>
      <c r="K20" s="47">
        <f>B20</f>
        <v>0</v>
      </c>
    </row>
    <row r="21" spans="1:13" x14ac:dyDescent="0.3">
      <c r="A21" s="28"/>
      <c r="B21" s="32"/>
      <c r="C21" s="26"/>
      <c r="D21" s="26"/>
      <c r="E21" s="32">
        <v>253096.47</v>
      </c>
      <c r="F21" s="26" t="s">
        <v>40</v>
      </c>
      <c r="G21" s="32">
        <f>E21</f>
        <v>253096.47</v>
      </c>
      <c r="K21" s="5">
        <f>K16+K19+K20</f>
        <v>0</v>
      </c>
    </row>
    <row r="22" spans="1:13" x14ac:dyDescent="0.3">
      <c r="A22" s="26"/>
      <c r="B22" s="26"/>
      <c r="C22" s="26"/>
      <c r="D22" s="26" t="s">
        <v>41</v>
      </c>
      <c r="E22" s="24">
        <f>E7+E12+E17</f>
        <v>2313483.9699999997</v>
      </c>
      <c r="F22" s="24">
        <f>F7+F12+F17</f>
        <v>233.18</v>
      </c>
      <c r="G22" s="24">
        <f>G6+G11+G16</f>
        <v>2307746.0300000003</v>
      </c>
      <c r="H22" s="5"/>
    </row>
    <row r="23" spans="1:13" x14ac:dyDescent="0.3">
      <c r="A23" s="26"/>
      <c r="B23" s="26"/>
      <c r="C23" s="26"/>
      <c r="D23" s="26" t="s">
        <v>42</v>
      </c>
      <c r="E23" s="24">
        <f>E21+E22</f>
        <v>2566580.44</v>
      </c>
      <c r="F23" s="24">
        <f>F8+F13+F18</f>
        <v>0</v>
      </c>
      <c r="G23" s="24">
        <f>G21+G22</f>
        <v>2560842.5000000005</v>
      </c>
    </row>
    <row r="24" spans="1:13" x14ac:dyDescent="0.3">
      <c r="A24" s="26"/>
      <c r="B24" s="26"/>
      <c r="C24" s="26"/>
      <c r="D24" s="26"/>
      <c r="E24" s="26"/>
      <c r="F24" s="26"/>
      <c r="G24" s="26"/>
    </row>
    <row r="27" spans="1:13" s="55" customFormat="1" x14ac:dyDescent="0.3">
      <c r="A27" s="57"/>
      <c r="B27" s="38" t="s">
        <v>73</v>
      </c>
      <c r="C27" s="1"/>
      <c r="D27" s="1"/>
      <c r="E27" s="1"/>
      <c r="F27" s="1"/>
    </row>
    <row r="28" spans="1:13" x14ac:dyDescent="0.3">
      <c r="A28" s="26"/>
      <c r="B28" s="35" t="s">
        <v>34</v>
      </c>
      <c r="C28" s="36" t="s">
        <v>35</v>
      </c>
      <c r="D28" s="36" t="s">
        <v>17</v>
      </c>
      <c r="E28" s="27" t="s">
        <v>36</v>
      </c>
      <c r="F28" s="36" t="s">
        <v>37</v>
      </c>
      <c r="G28" s="27" t="s">
        <v>38</v>
      </c>
    </row>
    <row r="29" spans="1:13" x14ac:dyDescent="0.3">
      <c r="A29" s="27">
        <v>404799</v>
      </c>
      <c r="B29" s="26"/>
      <c r="C29" s="26"/>
      <c r="D29" s="26"/>
      <c r="E29" s="26">
        <f>C29-D29</f>
        <v>0</v>
      </c>
      <c r="F29" s="26"/>
      <c r="G29" s="26"/>
    </row>
    <row r="30" spans="1:13" x14ac:dyDescent="0.3">
      <c r="A30" s="28" t="s">
        <v>51</v>
      </c>
      <c r="B30" s="24">
        <v>50693.34</v>
      </c>
      <c r="C30" s="24">
        <v>25976.84</v>
      </c>
      <c r="D30" s="24">
        <v>23201.31</v>
      </c>
      <c r="E30" s="24">
        <f>B30+C30-D30</f>
        <v>53468.869999999995</v>
      </c>
      <c r="F30" s="24">
        <v>1.65</v>
      </c>
      <c r="G30" s="24">
        <f>B30+C30-D30</f>
        <v>53468.869999999995</v>
      </c>
      <c r="H30" s="29">
        <v>4.0000000000000002E-4</v>
      </c>
      <c r="K30" s="5"/>
    </row>
    <row r="31" spans="1:13" x14ac:dyDescent="0.3">
      <c r="A31" s="28" t="s">
        <v>52</v>
      </c>
      <c r="B31" s="30">
        <f>E30</f>
        <v>53468.869999999995</v>
      </c>
      <c r="C31" s="24">
        <v>33347.629999999997</v>
      </c>
      <c r="D31" s="24">
        <v>26227.79</v>
      </c>
      <c r="E31" s="24">
        <f>B31+C31-D31</f>
        <v>60588.71</v>
      </c>
      <c r="F31" s="24">
        <v>1.61</v>
      </c>
      <c r="G31" s="24">
        <f>B31+C31-D31</f>
        <v>60588.71</v>
      </c>
      <c r="H31" s="29">
        <v>4.0000000000000002E-4</v>
      </c>
      <c r="K31" s="44"/>
    </row>
    <row r="32" spans="1:13" x14ac:dyDescent="0.3">
      <c r="A32" s="28" t="s">
        <v>53</v>
      </c>
      <c r="B32" s="30">
        <f>G31</f>
        <v>60588.71</v>
      </c>
      <c r="C32" s="24">
        <v>29307.72</v>
      </c>
      <c r="D32" s="24">
        <v>31485.35</v>
      </c>
      <c r="E32" s="24">
        <f>B32+C32-D32</f>
        <v>58411.079999999994</v>
      </c>
      <c r="F32" s="24">
        <v>19.03</v>
      </c>
      <c r="G32" s="24">
        <f>B32+C32-D32</f>
        <v>58411.079999999994</v>
      </c>
      <c r="H32" s="29">
        <v>3.8E-3</v>
      </c>
      <c r="K32" s="5"/>
    </row>
    <row r="33" spans="1:13" x14ac:dyDescent="0.3">
      <c r="A33" s="31" t="s">
        <v>39</v>
      </c>
      <c r="B33" s="24">
        <f>SUM(B30:B32)</f>
        <v>164750.91999999998</v>
      </c>
      <c r="C33" s="24">
        <f>SUM(C30:C32)</f>
        <v>88632.19</v>
      </c>
      <c r="D33" s="24">
        <f>SUM(D30:D32)</f>
        <v>80914.450000000012</v>
      </c>
      <c r="E33" s="24">
        <f>B30+C33-D33</f>
        <v>58411.079999999987</v>
      </c>
      <c r="F33" s="24">
        <f>SUM(F30:F32)</f>
        <v>22.29</v>
      </c>
      <c r="G33" s="26"/>
    </row>
    <row r="34" spans="1:13" x14ac:dyDescent="0.3">
      <c r="A34" s="27">
        <v>404896</v>
      </c>
      <c r="B34" s="27"/>
      <c r="C34" s="26"/>
      <c r="D34" s="26"/>
      <c r="E34" s="26"/>
      <c r="F34" s="26"/>
      <c r="G34" s="26"/>
    </row>
    <row r="35" spans="1:13" x14ac:dyDescent="0.3">
      <c r="A35" s="28" t="s">
        <v>51</v>
      </c>
      <c r="B35" s="30">
        <f>G11</f>
        <v>411034.91000000003</v>
      </c>
      <c r="C35" s="24">
        <v>105522.65</v>
      </c>
      <c r="D35" s="24">
        <v>25975.19</v>
      </c>
      <c r="E35" s="24">
        <f>B35+C35-D35</f>
        <v>490582.37000000005</v>
      </c>
      <c r="F35" s="24">
        <v>15.4</v>
      </c>
      <c r="G35" s="24">
        <f>B35+C35-D35</f>
        <v>490582.37000000005</v>
      </c>
      <c r="H35" s="29">
        <v>4.0000000000000002E-4</v>
      </c>
      <c r="K35" s="5"/>
    </row>
    <row r="36" spans="1:13" x14ac:dyDescent="0.3">
      <c r="A36" s="28" t="s">
        <v>52</v>
      </c>
      <c r="B36" s="30">
        <f>G35</f>
        <v>490582.37000000005</v>
      </c>
      <c r="C36" s="24">
        <v>85590.66</v>
      </c>
      <c r="D36" s="24">
        <v>27221.599999999999</v>
      </c>
      <c r="E36" s="24">
        <f t="shared" ref="E36:E37" si="2">B36+C36-D36</f>
        <v>548951.43000000005</v>
      </c>
      <c r="F36" s="24">
        <v>16.61</v>
      </c>
      <c r="G36" s="24">
        <f>B36+C36-D36</f>
        <v>548951.43000000005</v>
      </c>
      <c r="H36" s="29">
        <v>4.0000000000000002E-4</v>
      </c>
      <c r="K36" s="24"/>
      <c r="M36" s="5"/>
    </row>
    <row r="37" spans="1:13" x14ac:dyDescent="0.3">
      <c r="A37" s="28" t="s">
        <v>53</v>
      </c>
      <c r="B37" s="30">
        <f>G36</f>
        <v>548951.43000000005</v>
      </c>
      <c r="C37" s="24">
        <v>37937.839999999997</v>
      </c>
      <c r="D37" s="24">
        <v>29173.71</v>
      </c>
      <c r="E37" s="24">
        <f t="shared" si="2"/>
        <v>557715.56000000006</v>
      </c>
      <c r="F37" s="24">
        <v>172.93</v>
      </c>
      <c r="G37" s="24">
        <f>B37+C37-D37</f>
        <v>557715.56000000006</v>
      </c>
      <c r="H37" s="29">
        <v>3.5999999999999999E-3</v>
      </c>
      <c r="K37" s="5"/>
      <c r="M37" s="44"/>
    </row>
    <row r="38" spans="1:13" x14ac:dyDescent="0.3">
      <c r="A38" s="31" t="s">
        <v>39</v>
      </c>
      <c r="B38" s="34"/>
      <c r="C38" s="24">
        <f>SUM(C35:C37)</f>
        <v>229051.15</v>
      </c>
      <c r="D38" s="24">
        <f>SUM(D35:D37)</f>
        <v>82370.5</v>
      </c>
      <c r="E38" s="24">
        <f>B35+C38-D38</f>
        <v>557715.56000000006</v>
      </c>
      <c r="F38" s="24">
        <f>SUM(F35:F37)</f>
        <v>204.94</v>
      </c>
      <c r="G38" s="24"/>
    </row>
    <row r="39" spans="1:13" x14ac:dyDescent="0.3">
      <c r="A39" s="27">
        <v>405086</v>
      </c>
      <c r="B39" s="27"/>
      <c r="C39" s="26"/>
      <c r="D39" s="26"/>
      <c r="E39" s="26"/>
      <c r="F39" s="26"/>
      <c r="G39" s="26"/>
    </row>
    <row r="40" spans="1:13" x14ac:dyDescent="0.3">
      <c r="A40" s="28" t="s">
        <v>51</v>
      </c>
      <c r="B40" s="24">
        <f>G16</f>
        <v>1851756.02</v>
      </c>
      <c r="C40" s="24">
        <v>62.91</v>
      </c>
      <c r="D40" s="24">
        <v>0</v>
      </c>
      <c r="E40" s="24">
        <f>B40+C40-D40</f>
        <v>1851818.93</v>
      </c>
      <c r="F40" s="24">
        <v>62.91</v>
      </c>
      <c r="G40" s="24">
        <f>B40+C40-D40</f>
        <v>1851818.93</v>
      </c>
      <c r="H40" s="29">
        <v>4.0000000000000002E-4</v>
      </c>
      <c r="K40" s="5"/>
    </row>
    <row r="41" spans="1:13" x14ac:dyDescent="0.3">
      <c r="A41" s="28" t="s">
        <v>52</v>
      </c>
      <c r="B41" s="30">
        <f>G40</f>
        <v>1851818.93</v>
      </c>
      <c r="C41" s="24">
        <v>56.82</v>
      </c>
      <c r="D41" s="24">
        <v>0</v>
      </c>
      <c r="E41" s="24">
        <f>B41+C41-D41</f>
        <v>1851875.75</v>
      </c>
      <c r="F41" s="24">
        <v>56.82</v>
      </c>
      <c r="G41" s="24">
        <f>B41+C41-D41</f>
        <v>1851875.75</v>
      </c>
      <c r="H41" s="29">
        <v>4.0000000000000002E-4</v>
      </c>
      <c r="K41" s="5"/>
    </row>
    <row r="42" spans="1:13" x14ac:dyDescent="0.3">
      <c r="A42" s="28" t="s">
        <v>53</v>
      </c>
      <c r="B42" s="30">
        <f>G41</f>
        <v>1851875.75</v>
      </c>
      <c r="C42" s="24">
        <v>567.23</v>
      </c>
      <c r="D42" s="24">
        <v>0</v>
      </c>
      <c r="E42" s="24">
        <f>B42+C42-D42</f>
        <v>1852442.98</v>
      </c>
      <c r="F42" s="24">
        <v>567.23</v>
      </c>
      <c r="G42" s="24">
        <f>B42+C42-D42</f>
        <v>1852442.98</v>
      </c>
      <c r="H42" s="29">
        <v>3.5999999999999999E-3</v>
      </c>
      <c r="K42" s="5"/>
    </row>
    <row r="43" spans="1:13" x14ac:dyDescent="0.3">
      <c r="A43" s="31" t="s">
        <v>39</v>
      </c>
      <c r="B43" s="34">
        <f>SUM(B40:B42)</f>
        <v>5555450.7000000002</v>
      </c>
      <c r="C43" s="24">
        <f>SUM(C40:C42)</f>
        <v>686.96</v>
      </c>
      <c r="D43" s="24">
        <f>SUM(D40:D42)</f>
        <v>0</v>
      </c>
      <c r="E43" s="24">
        <f>B40+C43-D43</f>
        <v>1852442.98</v>
      </c>
      <c r="F43" s="26">
        <f>SUM(F40:F42)</f>
        <v>686.96</v>
      </c>
      <c r="G43" s="26"/>
    </row>
    <row r="44" spans="1:13" x14ac:dyDescent="0.3">
      <c r="A44" s="26"/>
      <c r="B44" s="26"/>
      <c r="C44" s="26" t="s">
        <v>55</v>
      </c>
      <c r="E44" s="26"/>
      <c r="F44" s="24">
        <f>F33+F38+F43</f>
        <v>914.19</v>
      </c>
      <c r="G44" s="26"/>
    </row>
    <row r="45" spans="1:13" x14ac:dyDescent="0.3">
      <c r="A45" s="28"/>
      <c r="B45" s="32"/>
      <c r="C45" s="26"/>
      <c r="D45" s="26"/>
      <c r="E45" s="32"/>
      <c r="F45" s="26"/>
      <c r="G45" s="26"/>
    </row>
    <row r="46" spans="1:13" x14ac:dyDescent="0.3">
      <c r="A46" s="28"/>
      <c r="B46" s="32"/>
      <c r="C46" s="26"/>
      <c r="D46" s="26"/>
      <c r="E46" s="32"/>
      <c r="F46" s="26"/>
      <c r="G46" s="26"/>
    </row>
    <row r="47" spans="1:13" x14ac:dyDescent="0.3">
      <c r="A47" s="28"/>
      <c r="B47" s="32"/>
      <c r="C47" s="73"/>
      <c r="D47" s="74"/>
      <c r="E47" s="32"/>
      <c r="F47" s="26"/>
      <c r="G47" s="32"/>
    </row>
    <row r="48" spans="1:13" x14ac:dyDescent="0.3">
      <c r="A48" s="26"/>
      <c r="B48" s="26"/>
      <c r="C48" s="71" t="s">
        <v>41</v>
      </c>
      <c r="D48" s="72"/>
      <c r="E48" s="24"/>
      <c r="F48" s="24">
        <f>F33+F38+F43</f>
        <v>914.19</v>
      </c>
      <c r="G48" s="24">
        <f>G32+G37+G42</f>
        <v>2468569.62</v>
      </c>
      <c r="H48" s="5"/>
    </row>
    <row r="49" spans="1:13" x14ac:dyDescent="0.3">
      <c r="A49" s="26"/>
      <c r="B49" s="26"/>
      <c r="C49" s="69" t="s">
        <v>56</v>
      </c>
      <c r="D49" s="70"/>
      <c r="E49" s="24"/>
      <c r="F49" s="24"/>
      <c r="G49" s="24"/>
    </row>
    <row r="50" spans="1:13" x14ac:dyDescent="0.3">
      <c r="A50" s="26"/>
      <c r="B50" s="26"/>
      <c r="C50" s="26"/>
      <c r="D50" s="26"/>
      <c r="E50" s="26"/>
      <c r="F50" s="26"/>
      <c r="G50" s="26"/>
    </row>
    <row r="52" spans="1:13" x14ac:dyDescent="0.3">
      <c r="B52" s="56" t="s">
        <v>74</v>
      </c>
      <c r="C52" s="55"/>
      <c r="D52" s="55"/>
      <c r="E52" s="55"/>
      <c r="F52" s="55"/>
    </row>
    <row r="53" spans="1:13" x14ac:dyDescent="0.3">
      <c r="A53" s="26"/>
      <c r="B53" s="35" t="s">
        <v>34</v>
      </c>
      <c r="C53" s="36" t="s">
        <v>35</v>
      </c>
      <c r="D53" s="36" t="s">
        <v>17</v>
      </c>
      <c r="E53" s="27" t="s">
        <v>36</v>
      </c>
      <c r="F53" s="36" t="s">
        <v>37</v>
      </c>
      <c r="G53" s="27" t="s">
        <v>38</v>
      </c>
    </row>
    <row r="54" spans="1:13" x14ac:dyDescent="0.3">
      <c r="A54" s="27">
        <v>404799</v>
      </c>
      <c r="B54" s="26"/>
      <c r="C54" s="26"/>
      <c r="D54" s="26"/>
      <c r="E54" s="26">
        <f>C54-D54</f>
        <v>0</v>
      </c>
      <c r="F54" s="26"/>
      <c r="G54" s="26"/>
    </row>
    <row r="55" spans="1:13" x14ac:dyDescent="0.3">
      <c r="A55" s="28" t="s">
        <v>59</v>
      </c>
      <c r="B55" s="24">
        <v>58411.08</v>
      </c>
      <c r="C55" s="24">
        <v>27254.12</v>
      </c>
      <c r="D55" s="24">
        <v>17891.91</v>
      </c>
      <c r="E55" s="24">
        <f>B55+C55-D55</f>
        <v>67773.289999999994</v>
      </c>
      <c r="F55" s="24">
        <v>33.24</v>
      </c>
      <c r="G55" s="24">
        <f>B55+C55-D55</f>
        <v>67773.289999999994</v>
      </c>
      <c r="H55" s="29">
        <v>7.4999999999999997E-3</v>
      </c>
    </row>
    <row r="56" spans="1:13" x14ac:dyDescent="0.3">
      <c r="A56" s="28" t="s">
        <v>60</v>
      </c>
      <c r="B56" s="30">
        <v>67773.289999999994</v>
      </c>
      <c r="C56" s="24">
        <v>28288.34</v>
      </c>
      <c r="D56" s="24">
        <v>26345.91</v>
      </c>
      <c r="E56" s="24">
        <f t="shared" ref="E56:E57" si="3">B56+C56-D56</f>
        <v>69715.719999999987</v>
      </c>
      <c r="F56" s="24">
        <v>40.869999999999997</v>
      </c>
      <c r="G56" s="24">
        <f>B56+C56-D56</f>
        <v>69715.719999999987</v>
      </c>
      <c r="H56" s="29">
        <v>7.4999999999999997E-3</v>
      </c>
    </row>
    <row r="57" spans="1:13" x14ac:dyDescent="0.3">
      <c r="A57" s="28" t="s">
        <v>61</v>
      </c>
      <c r="B57" s="30">
        <v>69715.72</v>
      </c>
      <c r="C57" s="24">
        <v>28749.83</v>
      </c>
      <c r="D57" s="24">
        <v>21085.439999999999</v>
      </c>
      <c r="E57" s="24">
        <f t="shared" si="3"/>
        <v>77380.11</v>
      </c>
      <c r="F57" s="24">
        <v>37.86</v>
      </c>
      <c r="G57" s="24">
        <f>B57+C57-D57</f>
        <v>77380.11</v>
      </c>
      <c r="H57" s="29">
        <v>7.4999999999999997E-3</v>
      </c>
    </row>
    <row r="58" spans="1:13" x14ac:dyDescent="0.3">
      <c r="A58" s="31" t="s">
        <v>39</v>
      </c>
      <c r="B58" s="24"/>
      <c r="C58" s="24">
        <f>SUM(C55:C57)</f>
        <v>84292.290000000008</v>
      </c>
      <c r="D58" s="61">
        <f>SUM(D55:D57)</f>
        <v>65323.259999999995</v>
      </c>
      <c r="E58" s="24">
        <f>B55+C58-D58</f>
        <v>77380.11</v>
      </c>
      <c r="F58" s="24">
        <f>SUM(F55:F57)</f>
        <v>111.97</v>
      </c>
      <c r="G58" s="24"/>
      <c r="K58" s="5"/>
      <c r="M58" s="5"/>
    </row>
    <row r="59" spans="1:13" x14ac:dyDescent="0.3">
      <c r="A59" s="27">
        <v>404896</v>
      </c>
      <c r="B59" s="27"/>
      <c r="C59" s="26"/>
      <c r="D59" s="26"/>
      <c r="E59" s="26"/>
      <c r="F59" s="26"/>
      <c r="G59" s="26"/>
    </row>
    <row r="60" spans="1:13" x14ac:dyDescent="0.3">
      <c r="A60" s="28" t="s">
        <v>59</v>
      </c>
      <c r="B60" s="30">
        <v>557715.56000000006</v>
      </c>
      <c r="C60" s="24">
        <v>12708.42</v>
      </c>
      <c r="D60" s="24">
        <v>27220.880000000001</v>
      </c>
      <c r="E60" s="24">
        <f>B60+C60-D60</f>
        <v>543203.10000000009</v>
      </c>
      <c r="F60" s="24">
        <v>332.6</v>
      </c>
      <c r="G60" s="24">
        <f>B60+C60-D60</f>
        <v>543203.10000000009</v>
      </c>
      <c r="H60" s="29">
        <v>7.4999999999999997E-3</v>
      </c>
    </row>
    <row r="61" spans="1:13" x14ac:dyDescent="0.3">
      <c r="A61" s="28" t="s">
        <v>60</v>
      </c>
      <c r="B61" s="30">
        <v>543203.1</v>
      </c>
      <c r="C61" s="24">
        <v>7200.26</v>
      </c>
      <c r="D61" s="24">
        <v>26415.03</v>
      </c>
      <c r="E61" s="24">
        <f t="shared" ref="E61:E62" si="4">B61+C61-D61</f>
        <v>523988.32999999996</v>
      </c>
      <c r="F61" s="24">
        <v>355.4</v>
      </c>
      <c r="G61" s="24">
        <f>B61+C61-D61</f>
        <v>523988.32999999996</v>
      </c>
      <c r="H61" s="29">
        <v>7.4999999999999997E-3</v>
      </c>
    </row>
    <row r="62" spans="1:13" x14ac:dyDescent="0.3">
      <c r="A62" s="28" t="s">
        <v>61</v>
      </c>
      <c r="B62" s="30">
        <v>523988.33</v>
      </c>
      <c r="C62" s="24">
        <v>3801.85</v>
      </c>
      <c r="D62" s="24">
        <v>28716.97</v>
      </c>
      <c r="E62" s="24">
        <f t="shared" si="4"/>
        <v>499073.21000000008</v>
      </c>
      <c r="F62" s="24">
        <v>322.07</v>
      </c>
      <c r="G62" s="24">
        <f>B62+C62-D62</f>
        <v>499073.21000000008</v>
      </c>
      <c r="H62" s="29">
        <v>7.4999999999999997E-3</v>
      </c>
    </row>
    <row r="63" spans="1:13" x14ac:dyDescent="0.3">
      <c r="A63" s="31" t="s">
        <v>39</v>
      </c>
      <c r="B63" s="34"/>
      <c r="C63" s="24">
        <f>SUM(C60:C62)</f>
        <v>23710.53</v>
      </c>
      <c r="D63" s="24">
        <f>SUM(D60:D62)</f>
        <v>82352.88</v>
      </c>
      <c r="E63" s="24">
        <f>B60+C63-D63</f>
        <v>499073.21000000008</v>
      </c>
      <c r="F63" s="24">
        <f>SUM(F60:F62)</f>
        <v>1010.0699999999999</v>
      </c>
      <c r="G63" s="24"/>
    </row>
    <row r="64" spans="1:13" x14ac:dyDescent="0.3">
      <c r="A64" s="27">
        <v>405086</v>
      </c>
      <c r="B64" s="27"/>
      <c r="C64" s="26"/>
      <c r="D64" s="26"/>
      <c r="E64" s="26"/>
      <c r="F64" s="26"/>
      <c r="G64" s="26"/>
    </row>
    <row r="65" spans="1:11" x14ac:dyDescent="0.3">
      <c r="A65" s="28" t="s">
        <v>59</v>
      </c>
      <c r="B65" s="24">
        <v>1852442.98</v>
      </c>
      <c r="C65" s="24">
        <v>1103.8499999999999</v>
      </c>
      <c r="D65" s="24">
        <v>0</v>
      </c>
      <c r="E65" s="24">
        <f>B65+C65-D65</f>
        <v>1853546.83</v>
      </c>
      <c r="F65" s="24">
        <v>1103.8499999999999</v>
      </c>
      <c r="G65" s="24">
        <f>B65+C65-D65</f>
        <v>1853546.83</v>
      </c>
      <c r="H65" s="29">
        <v>7.4999999999999997E-3</v>
      </c>
      <c r="K65" s="5"/>
    </row>
    <row r="66" spans="1:11" x14ac:dyDescent="0.3">
      <c r="A66" s="28" t="s">
        <v>60</v>
      </c>
      <c r="B66" s="30">
        <v>1853546.83</v>
      </c>
      <c r="C66" s="24">
        <v>1218.77</v>
      </c>
      <c r="D66" s="24">
        <v>0</v>
      </c>
      <c r="E66" s="24">
        <f>B66+C66-D66</f>
        <v>1854765.6</v>
      </c>
      <c r="F66" s="24">
        <v>1218.77</v>
      </c>
      <c r="G66" s="24">
        <f>B66+C66-D66</f>
        <v>1854765.6</v>
      </c>
      <c r="H66" s="29">
        <v>7.4999999999999997E-3</v>
      </c>
    </row>
    <row r="67" spans="1:11" x14ac:dyDescent="0.3">
      <c r="A67" s="28" t="s">
        <v>61</v>
      </c>
      <c r="B67" s="30">
        <v>1854765.6</v>
      </c>
      <c r="C67" s="24">
        <v>1143.3499999999999</v>
      </c>
      <c r="D67" s="24">
        <v>0</v>
      </c>
      <c r="E67" s="24">
        <f>B67+C67-D67</f>
        <v>1855908.9500000002</v>
      </c>
      <c r="F67" s="24">
        <v>1143.3499999999999</v>
      </c>
      <c r="G67" s="24">
        <f>B67+C67-D67</f>
        <v>1855908.9500000002</v>
      </c>
      <c r="H67" s="29">
        <v>7.4999999999999997E-3</v>
      </c>
    </row>
    <row r="68" spans="1:11" x14ac:dyDescent="0.3">
      <c r="A68" s="31" t="s">
        <v>39</v>
      </c>
      <c r="B68" s="34"/>
      <c r="C68" s="24">
        <f>SUM(C65:C67)</f>
        <v>3465.97</v>
      </c>
      <c r="D68" s="24">
        <f>SUM(D65:D67)</f>
        <v>0</v>
      </c>
      <c r="E68" s="24">
        <f>B65+C68-D68</f>
        <v>1855908.95</v>
      </c>
      <c r="F68" s="26">
        <f>SUM(F65:F67)</f>
        <v>3465.97</v>
      </c>
      <c r="G68" s="26"/>
    </row>
    <row r="69" spans="1:11" x14ac:dyDescent="0.3">
      <c r="A69" s="26"/>
      <c r="B69" s="26"/>
      <c r="C69" s="26" t="s">
        <v>62</v>
      </c>
      <c r="E69" s="26"/>
      <c r="F69" s="24">
        <f>F58+F63+F68</f>
        <v>4588.01</v>
      </c>
      <c r="G69" s="26"/>
    </row>
    <row r="70" spans="1:11" x14ac:dyDescent="0.3">
      <c r="A70" s="28" t="s">
        <v>45</v>
      </c>
      <c r="B70" s="32" t="s">
        <v>57</v>
      </c>
      <c r="C70" s="26"/>
      <c r="D70" s="26"/>
      <c r="E70" s="32"/>
      <c r="F70" s="26" t="s">
        <v>54</v>
      </c>
      <c r="G70" s="26"/>
    </row>
    <row r="71" spans="1:11" x14ac:dyDescent="0.3">
      <c r="A71" s="28"/>
      <c r="B71" s="32"/>
      <c r="C71" s="26"/>
      <c r="D71" s="26"/>
      <c r="E71" s="32"/>
      <c r="F71" s="26"/>
      <c r="G71" s="26"/>
    </row>
    <row r="72" spans="1:11" x14ac:dyDescent="0.3">
      <c r="A72" s="28"/>
      <c r="B72" s="32"/>
      <c r="C72" s="26"/>
      <c r="D72" s="26"/>
      <c r="E72" s="32"/>
      <c r="F72" s="26"/>
      <c r="G72" s="26"/>
    </row>
    <row r="73" spans="1:11" x14ac:dyDescent="0.3">
      <c r="A73" s="28"/>
      <c r="B73" s="32"/>
      <c r="C73" s="73"/>
      <c r="D73" s="74"/>
      <c r="E73" s="32"/>
      <c r="F73" s="26"/>
      <c r="G73" s="32"/>
    </row>
    <row r="74" spans="1:11" x14ac:dyDescent="0.3">
      <c r="A74" s="26"/>
      <c r="B74" s="26"/>
      <c r="C74" s="71" t="s">
        <v>41</v>
      </c>
      <c r="D74" s="72"/>
      <c r="E74" s="24">
        <f>E58+E63+E68</f>
        <v>2432362.27</v>
      </c>
      <c r="F74" s="24">
        <f>F58+F63+F68</f>
        <v>4588.01</v>
      </c>
      <c r="G74" s="24">
        <f>G57+G62+G67</f>
        <v>2432362.2700000005</v>
      </c>
      <c r="H74" s="5"/>
    </row>
    <row r="75" spans="1:11" ht="18" x14ac:dyDescent="0.35">
      <c r="A75" s="26"/>
      <c r="B75" s="26"/>
      <c r="C75" s="69" t="s">
        <v>56</v>
      </c>
      <c r="D75" s="70"/>
      <c r="E75" s="24">
        <f>E73+E74</f>
        <v>2432362.27</v>
      </c>
      <c r="F75" s="24">
        <f>F59+F64+F69</f>
        <v>4588.01</v>
      </c>
      <c r="G75" s="24">
        <f>G73+G74</f>
        <v>2432362.2700000005</v>
      </c>
      <c r="K75" s="59">
        <v>17</v>
      </c>
    </row>
    <row r="76" spans="1:11" ht="18" x14ac:dyDescent="0.35">
      <c r="F76" s="59"/>
      <c r="G76" s="59"/>
    </row>
    <row r="77" spans="1:11" x14ac:dyDescent="0.3">
      <c r="B77" s="25" t="s">
        <v>66</v>
      </c>
    </row>
    <row r="78" spans="1:11" x14ac:dyDescent="0.3">
      <c r="A78" s="26"/>
      <c r="B78" s="35" t="s">
        <v>34</v>
      </c>
      <c r="C78" s="36" t="s">
        <v>35</v>
      </c>
      <c r="D78" s="36" t="s">
        <v>17</v>
      </c>
      <c r="E78" s="27" t="s">
        <v>36</v>
      </c>
      <c r="F78" s="36" t="s">
        <v>37</v>
      </c>
      <c r="G78" s="27" t="s">
        <v>38</v>
      </c>
    </row>
    <row r="79" spans="1:11" x14ac:dyDescent="0.3">
      <c r="A79" s="27">
        <v>404799</v>
      </c>
      <c r="B79" s="26"/>
      <c r="C79" s="26"/>
      <c r="D79" s="26"/>
      <c r="E79" s="26">
        <f>C79-D79</f>
        <v>0</v>
      </c>
      <c r="F79" s="26"/>
      <c r="G79" s="26"/>
    </row>
    <row r="80" spans="1:11" x14ac:dyDescent="0.3">
      <c r="A80" s="28" t="s">
        <v>63</v>
      </c>
      <c r="B80" s="44">
        <v>74232.41</v>
      </c>
      <c r="C80" s="5">
        <v>29539.11</v>
      </c>
      <c r="D80" s="44">
        <v>45679.55</v>
      </c>
      <c r="E80" s="24">
        <f>B80+C80-D80</f>
        <v>58091.97</v>
      </c>
      <c r="F80">
        <v>100.83</v>
      </c>
      <c r="G80" s="24">
        <f>B80+C80-D80</f>
        <v>58091.97</v>
      </c>
      <c r="H80" s="29">
        <v>2.63E-2</v>
      </c>
    </row>
    <row r="81" spans="1:11" x14ac:dyDescent="0.3">
      <c r="A81" s="28" t="s">
        <v>64</v>
      </c>
      <c r="B81" s="30">
        <f>E80</f>
        <v>58091.97</v>
      </c>
      <c r="C81" s="44">
        <v>21918.48</v>
      </c>
      <c r="D81" s="44">
        <v>37990.17</v>
      </c>
      <c r="E81" s="24">
        <f t="shared" ref="E81:E82" si="5">B81+C81-D81</f>
        <v>42020.28</v>
      </c>
      <c r="F81" s="44">
        <v>91.91</v>
      </c>
      <c r="G81" s="24">
        <f>B81+C81-D81</f>
        <v>42020.28</v>
      </c>
      <c r="H81" s="29">
        <v>2.63E-2</v>
      </c>
    </row>
    <row r="82" spans="1:11" x14ac:dyDescent="0.3">
      <c r="A82" s="28" t="s">
        <v>65</v>
      </c>
      <c r="B82" s="30">
        <f>E81</f>
        <v>42020.28</v>
      </c>
      <c r="C82" s="44">
        <v>25331.62</v>
      </c>
      <c r="D82" s="44">
        <v>29033.32</v>
      </c>
      <c r="E82" s="24">
        <f t="shared" si="5"/>
        <v>38318.579999999994</v>
      </c>
      <c r="F82" s="44">
        <v>75.47</v>
      </c>
      <c r="G82" s="24">
        <f>B82+C82-D82</f>
        <v>38318.579999999994</v>
      </c>
      <c r="H82" s="29">
        <v>2.63E-2</v>
      </c>
    </row>
    <row r="83" spans="1:11" x14ac:dyDescent="0.3">
      <c r="A83" s="31" t="s">
        <v>39</v>
      </c>
      <c r="B83" s="24"/>
      <c r="C83" s="24">
        <f>SUM(C80:C82)</f>
        <v>76789.209999999992</v>
      </c>
      <c r="D83" s="24">
        <f>SUM(D80:D82)</f>
        <v>112703.04000000001</v>
      </c>
      <c r="E83" s="24">
        <f>B80+C83-D83</f>
        <v>38318.579999999987</v>
      </c>
      <c r="F83" s="24">
        <f>SUM(F80:F82)</f>
        <v>268.21000000000004</v>
      </c>
      <c r="G83" s="24"/>
      <c r="K83" s="5"/>
    </row>
    <row r="84" spans="1:11" x14ac:dyDescent="0.3">
      <c r="A84" s="27">
        <v>404896</v>
      </c>
      <c r="B84" s="27"/>
      <c r="C84" s="26"/>
      <c r="D84" s="26"/>
      <c r="E84" s="26"/>
      <c r="F84" s="26"/>
      <c r="G84" s="26"/>
    </row>
    <row r="85" spans="1:11" x14ac:dyDescent="0.3">
      <c r="A85" s="28" t="s">
        <v>63</v>
      </c>
      <c r="B85" s="30">
        <v>391875.4200000001</v>
      </c>
      <c r="C85" s="44">
        <v>13271.02</v>
      </c>
      <c r="D85" s="44">
        <v>29112.77</v>
      </c>
      <c r="E85" s="24">
        <f>B85+C85-D85</f>
        <v>376033.6700000001</v>
      </c>
      <c r="F85" s="44">
        <v>879.68</v>
      </c>
      <c r="G85" s="24">
        <f>B85+C85-D85</f>
        <v>376033.6700000001</v>
      </c>
      <c r="H85" s="29">
        <v>2.63E-2</v>
      </c>
    </row>
    <row r="86" spans="1:11" x14ac:dyDescent="0.3">
      <c r="A86" s="28" t="s">
        <v>64</v>
      </c>
      <c r="B86" s="30">
        <f>E85</f>
        <v>376033.6700000001</v>
      </c>
      <c r="C86" s="44">
        <v>4617.8599999999997</v>
      </c>
      <c r="D86" s="44">
        <v>21311.29</v>
      </c>
      <c r="E86" s="24">
        <f t="shared" ref="E86:E87" si="6">B86+C86-D86</f>
        <v>359340.24000000011</v>
      </c>
      <c r="F86" s="44">
        <v>825.26</v>
      </c>
      <c r="G86" s="24">
        <f>B86+C86-D86</f>
        <v>359340.24000000011</v>
      </c>
      <c r="H86" s="29">
        <v>2.63E-2</v>
      </c>
    </row>
    <row r="87" spans="1:11" x14ac:dyDescent="0.3">
      <c r="A87" s="28" t="s">
        <v>65</v>
      </c>
      <c r="B87" s="30">
        <f>E86</f>
        <v>359340.24000000011</v>
      </c>
      <c r="C87" s="44">
        <v>4807.42</v>
      </c>
      <c r="D87" s="44">
        <v>25334.94</v>
      </c>
      <c r="E87" s="24">
        <f t="shared" si="6"/>
        <v>338812.72000000009</v>
      </c>
      <c r="F87" s="44">
        <v>755.45</v>
      </c>
      <c r="G87" s="24">
        <f>B87+C87-D87</f>
        <v>338812.72000000009</v>
      </c>
      <c r="H87" s="29">
        <v>2.63E-2</v>
      </c>
    </row>
    <row r="88" spans="1:11" x14ac:dyDescent="0.3">
      <c r="A88" s="31" t="s">
        <v>39</v>
      </c>
      <c r="B88" s="34"/>
      <c r="C88" s="24">
        <f>SUM(C85:C87)</f>
        <v>22696.300000000003</v>
      </c>
      <c r="D88" s="24">
        <f>SUM(D85:D87)</f>
        <v>75759</v>
      </c>
      <c r="E88" s="24">
        <f>B85+C88-D88</f>
        <v>338812.72000000009</v>
      </c>
      <c r="F88" s="24">
        <f>SUM(F85:F87)</f>
        <v>2460.3900000000003</v>
      </c>
      <c r="G88" s="24"/>
    </row>
    <row r="89" spans="1:11" x14ac:dyDescent="0.3">
      <c r="A89" s="27">
        <v>405086</v>
      </c>
      <c r="B89" s="27"/>
      <c r="C89" s="26"/>
      <c r="D89" s="26"/>
      <c r="E89" s="26"/>
      <c r="F89" s="26"/>
      <c r="G89" s="26"/>
    </row>
    <row r="90" spans="1:11" x14ac:dyDescent="0.3">
      <c r="A90" s="28" t="s">
        <v>63</v>
      </c>
      <c r="B90" s="24">
        <v>1811637.2200000002</v>
      </c>
      <c r="C90" s="44">
        <v>4000.49</v>
      </c>
      <c r="D90" s="24">
        <v>0</v>
      </c>
      <c r="E90" s="24">
        <f>B90+C90-D90</f>
        <v>1815637.7100000002</v>
      </c>
      <c r="F90" s="24">
        <v>3846.46</v>
      </c>
      <c r="G90" s="24">
        <f>B90+C90-D90</f>
        <v>1815637.7100000002</v>
      </c>
      <c r="H90" s="29">
        <v>2.63E-2</v>
      </c>
    </row>
    <row r="91" spans="1:11" x14ac:dyDescent="0.3">
      <c r="A91" s="28" t="s">
        <v>64</v>
      </c>
      <c r="B91" s="30">
        <f>G90</f>
        <v>1815637.7100000002</v>
      </c>
      <c r="C91" s="44">
        <v>4009.33</v>
      </c>
      <c r="D91" s="24">
        <v>0</v>
      </c>
      <c r="E91" s="24">
        <f>B91+C91-D91</f>
        <v>1819647.0400000003</v>
      </c>
      <c r="F91" s="24">
        <v>3726.19</v>
      </c>
      <c r="G91" s="24">
        <f>B91+C91-D91</f>
        <v>1819647.0400000003</v>
      </c>
      <c r="H91" s="29">
        <v>2.63E-2</v>
      </c>
    </row>
    <row r="92" spans="1:11" x14ac:dyDescent="0.3">
      <c r="A92" s="28" t="s">
        <v>65</v>
      </c>
      <c r="B92" s="30">
        <f>G91</f>
        <v>1819647.0400000003</v>
      </c>
      <c r="C92" s="44">
        <v>3888.56</v>
      </c>
      <c r="D92" s="24">
        <v>0</v>
      </c>
      <c r="E92" s="24">
        <f>B92+C92-D92</f>
        <v>1823535.6000000003</v>
      </c>
      <c r="F92" s="24">
        <v>4120.1499999999996</v>
      </c>
      <c r="G92" s="24">
        <f>B92+C92-D92</f>
        <v>1823535.6000000003</v>
      </c>
      <c r="H92" s="29">
        <v>2.63E-2</v>
      </c>
    </row>
    <row r="93" spans="1:11" x14ac:dyDescent="0.3">
      <c r="A93" s="31" t="s">
        <v>39</v>
      </c>
      <c r="B93" s="34">
        <f>SUM(B90:B92)</f>
        <v>5446921.9700000007</v>
      </c>
      <c r="C93" s="24">
        <f>SUM(C90:C92)</f>
        <v>11898.38</v>
      </c>
      <c r="D93" s="24">
        <f>SUM(D90:D92)</f>
        <v>0</v>
      </c>
      <c r="E93" s="24">
        <f>B90+C93-D93</f>
        <v>1823535.6</v>
      </c>
      <c r="F93" s="26">
        <f>SUM(F90:F92)</f>
        <v>11692.8</v>
      </c>
      <c r="G93" s="26"/>
    </row>
    <row r="94" spans="1:11" x14ac:dyDescent="0.3">
      <c r="A94" s="26"/>
      <c r="B94" s="26"/>
      <c r="C94" s="26" t="s">
        <v>62</v>
      </c>
      <c r="E94" s="26"/>
      <c r="F94" s="24">
        <f>F83+F88+F93</f>
        <v>14421.4</v>
      </c>
      <c r="G94" s="26"/>
      <c r="K94" s="47"/>
    </row>
    <row r="95" spans="1:11" ht="21" x14ac:dyDescent="0.4">
      <c r="C95" t="s">
        <v>67</v>
      </c>
      <c r="E95" s="5">
        <f>E83+E88+E93</f>
        <v>2200666.9000000004</v>
      </c>
      <c r="F95" s="75">
        <v>17</v>
      </c>
      <c r="G95" s="5"/>
      <c r="K95" s="33"/>
    </row>
    <row r="96" spans="1:11" ht="18" x14ac:dyDescent="0.35">
      <c r="F96" s="59"/>
      <c r="K96" s="5"/>
    </row>
  </sheetData>
  <mergeCells count="6">
    <mergeCell ref="C75:D75"/>
    <mergeCell ref="C48:D48"/>
    <mergeCell ref="C47:D47"/>
    <mergeCell ref="C49:D49"/>
    <mergeCell ref="C73:D73"/>
    <mergeCell ref="C74:D74"/>
  </mergeCells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bcgcd</dc:creator>
  <cp:lastModifiedBy>BCGCD</cp:lastModifiedBy>
  <cp:lastPrinted>2022-08-15T15:03:31Z</cp:lastPrinted>
  <dcterms:created xsi:type="dcterms:W3CDTF">2016-10-19T16:34:38Z</dcterms:created>
  <dcterms:modified xsi:type="dcterms:W3CDTF">2022-08-15T15:23:52Z</dcterms:modified>
</cp:coreProperties>
</file>