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Documents\Brush Country Invest Quarterly Report\Quarterly Investment Report 2020\"/>
    </mc:Choice>
  </mc:AlternateContent>
  <xr:revisionPtr revIDLastSave="0" documentId="13_ncr:1_{4F801A06-A03D-471E-97B5-9E28929EFAD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7" i="2" l="1"/>
  <c r="B56" i="2"/>
  <c r="G37" i="2"/>
  <c r="D68" i="2" l="1"/>
  <c r="C68" i="2"/>
  <c r="E68" i="2" s="1"/>
  <c r="D63" i="2"/>
  <c r="C63" i="2"/>
  <c r="F68" i="2"/>
  <c r="G65" i="2"/>
  <c r="B66" i="2" s="1"/>
  <c r="G66" i="2" s="1"/>
  <c r="B67" i="2" s="1"/>
  <c r="E65" i="2"/>
  <c r="F63" i="2"/>
  <c r="G60" i="2"/>
  <c r="E60" i="2"/>
  <c r="B61" i="2" s="1"/>
  <c r="F58" i="2"/>
  <c r="D58" i="2"/>
  <c r="C58" i="2"/>
  <c r="G55" i="2"/>
  <c r="E55" i="2"/>
  <c r="E54" i="2"/>
  <c r="E63" i="2" l="1"/>
  <c r="F69" i="2"/>
  <c r="F74" i="2" s="1"/>
  <c r="E58" i="2"/>
  <c r="G67" i="2"/>
  <c r="E67" i="2"/>
  <c r="G61" i="2"/>
  <c r="E61" i="2"/>
  <c r="B62" i="2" s="1"/>
  <c r="G56" i="2"/>
  <c r="E56" i="2"/>
  <c r="F73" i="2"/>
  <c r="B68" i="2"/>
  <c r="E66" i="2"/>
  <c r="M16" i="1"/>
  <c r="O9" i="1"/>
  <c r="D38" i="2"/>
  <c r="Q16" i="1"/>
  <c r="O5" i="1"/>
  <c r="B88" i="2"/>
  <c r="B87" i="2"/>
  <c r="G35" i="2"/>
  <c r="B36" i="2" s="1"/>
  <c r="G36" i="2" s="1"/>
  <c r="B37" i="2" s="1"/>
  <c r="F43" i="2"/>
  <c r="D43" i="2"/>
  <c r="C43" i="2"/>
  <c r="E43" i="2" s="1"/>
  <c r="G40" i="2"/>
  <c r="B41" i="2" s="1"/>
  <c r="E40" i="2"/>
  <c r="F38" i="2"/>
  <c r="C38" i="2"/>
  <c r="E35" i="2"/>
  <c r="F33" i="2"/>
  <c r="D33" i="2"/>
  <c r="C33" i="2"/>
  <c r="G30" i="2"/>
  <c r="E30" i="2"/>
  <c r="B31" i="2" s="1"/>
  <c r="E29" i="2"/>
  <c r="E73" i="2" l="1"/>
  <c r="E74" i="2" s="1"/>
  <c r="G62" i="2"/>
  <c r="E62" i="2"/>
  <c r="E57" i="2"/>
  <c r="G57" i="2"/>
  <c r="F44" i="2"/>
  <c r="F49" i="2" s="1"/>
  <c r="F48" i="2"/>
  <c r="E38" i="2"/>
  <c r="E33" i="2"/>
  <c r="E41" i="2"/>
  <c r="G41" i="2"/>
  <c r="B42" i="2" s="1"/>
  <c r="G31" i="2"/>
  <c r="B32" i="2" s="1"/>
  <c r="E31" i="2"/>
  <c r="B33" i="2" s="1"/>
  <c r="E36" i="2"/>
  <c r="G73" i="2" l="1"/>
  <c r="G74" i="2" s="1"/>
  <c r="E48" i="2"/>
  <c r="E49" i="2" s="1"/>
  <c r="E32" i="2"/>
  <c r="G32" i="2"/>
  <c r="E37" i="2"/>
  <c r="K16" i="1"/>
  <c r="O13" i="1"/>
  <c r="E4" i="2" l="1"/>
  <c r="B5" i="2" s="1"/>
  <c r="O16" i="1" l="1"/>
  <c r="F23" i="2"/>
  <c r="G21" i="2"/>
  <c r="F17" i="2"/>
  <c r="D17" i="2"/>
  <c r="C17" i="2"/>
  <c r="G14" i="2"/>
  <c r="E14" i="2"/>
  <c r="B15" i="2" s="1"/>
  <c r="F12" i="2"/>
  <c r="D12" i="2"/>
  <c r="C12" i="2"/>
  <c r="G9" i="2"/>
  <c r="E9" i="2"/>
  <c r="B10" i="2" s="1"/>
  <c r="F7" i="2"/>
  <c r="D7" i="2"/>
  <c r="C7" i="2"/>
  <c r="G4" i="2"/>
  <c r="E3" i="2"/>
  <c r="E17" i="2" l="1"/>
  <c r="E12" i="2"/>
  <c r="F22" i="2"/>
  <c r="E7" i="2"/>
  <c r="G15" i="2"/>
  <c r="E15" i="2"/>
  <c r="B16" i="2" s="1"/>
  <c r="B17" i="2" s="1"/>
  <c r="G5" i="2"/>
  <c r="E5" i="2"/>
  <c r="B6" i="2" s="1"/>
  <c r="B7" i="2" s="1"/>
  <c r="E10" i="2"/>
  <c r="B11" i="2" s="1"/>
  <c r="B12" i="2" s="1"/>
  <c r="G10" i="2"/>
  <c r="I28" i="1"/>
  <c r="E22" i="2" l="1"/>
  <c r="E23" i="2" s="1"/>
  <c r="G16" i="2"/>
  <c r="E16" i="2"/>
  <c r="G11" i="2"/>
  <c r="E11" i="2"/>
  <c r="G6" i="2"/>
  <c r="E6" i="2"/>
  <c r="G22" i="2" l="1"/>
  <c r="G23" i="2" s="1"/>
  <c r="E42" i="2"/>
  <c r="G42" i="2"/>
  <c r="G48" i="2" s="1"/>
  <c r="G49" i="2" s="1"/>
  <c r="B43" i="2"/>
</calcChain>
</file>

<file path=xl/sharedStrings.xml><?xml version="1.0" encoding="utf-8"?>
<sst xmlns="http://schemas.openxmlformats.org/spreadsheetml/2006/main" count="132" uniqueCount="77">
  <si>
    <t>INVESTMENT REPORT</t>
  </si>
  <si>
    <t>Brush Country GCD</t>
  </si>
  <si>
    <t>For the period</t>
  </si>
  <si>
    <t>Investment</t>
  </si>
  <si>
    <t>Operating Account</t>
  </si>
  <si>
    <t xml:space="preserve">Financial </t>
  </si>
  <si>
    <t>Institution</t>
  </si>
  <si>
    <t xml:space="preserve">  Checking Acct.</t>
  </si>
  <si>
    <t>FNBFAL</t>
  </si>
  <si>
    <t>Maturity</t>
  </si>
  <si>
    <t>Date</t>
  </si>
  <si>
    <t>Daily</t>
  </si>
  <si>
    <t>Yield</t>
  </si>
  <si>
    <t xml:space="preserve">Beginning </t>
  </si>
  <si>
    <t>Balance</t>
  </si>
  <si>
    <t>Avg.</t>
  </si>
  <si>
    <t>Deposits</t>
  </si>
  <si>
    <t>Debits</t>
  </si>
  <si>
    <t>Ending</t>
  </si>
  <si>
    <t>Tax Account</t>
  </si>
  <si>
    <t xml:space="preserve">   Checking Acct</t>
  </si>
  <si>
    <t>Reserve Acct</t>
  </si>
  <si>
    <t>Period</t>
  </si>
  <si>
    <t>Totals</t>
  </si>
  <si>
    <t xml:space="preserve"> --</t>
  </si>
  <si>
    <t>This investment report is presented to the BCGCD Board of Directors at a meeting held on:</t>
  </si>
  <si>
    <t>Report Prepared By</t>
  </si>
  <si>
    <t>Felix Saenz, General Manager</t>
  </si>
  <si>
    <t>Investment Officer</t>
  </si>
  <si>
    <t xml:space="preserve"> </t>
  </si>
  <si>
    <t>total</t>
  </si>
  <si>
    <t>The investment transactions of this period comply with the investment policy of the Brush Country Cons. District and the Public Investment Act.</t>
  </si>
  <si>
    <t>Greater Tx Bank CD</t>
  </si>
  <si>
    <t>purchased CD 1/25/18</t>
  </si>
  <si>
    <t>maturity date</t>
  </si>
  <si>
    <t>pledge amt</t>
  </si>
  <si>
    <t>CUSIP</t>
  </si>
  <si>
    <t>912828W63</t>
  </si>
  <si>
    <t>Qts begin bal</t>
  </si>
  <si>
    <t>deposits</t>
  </si>
  <si>
    <t>balance</t>
  </si>
  <si>
    <t>interest</t>
  </si>
  <si>
    <t>Manual Calculate</t>
  </si>
  <si>
    <t>totals</t>
  </si>
  <si>
    <t>Greater Tx Bk</t>
  </si>
  <si>
    <t xml:space="preserve">    ------</t>
  </si>
  <si>
    <t>FNFAL total</t>
  </si>
  <si>
    <t>Qtrly bal total</t>
  </si>
  <si>
    <t>FNBFAL Financial Security Pledges  as of February 19, 2019</t>
  </si>
  <si>
    <t>total FNBFAL Accounts</t>
  </si>
  <si>
    <t>GSTB CD</t>
  </si>
  <si>
    <t>FNFAL CD</t>
  </si>
  <si>
    <t>3133EKBW5</t>
  </si>
  <si>
    <t xml:space="preserve"> 2020 Bank Summary Totals for 1st Quarter BCGCD Investment Report</t>
  </si>
  <si>
    <t>Oct</t>
  </si>
  <si>
    <t>Nov</t>
  </si>
  <si>
    <t>Dec</t>
  </si>
  <si>
    <t>313371U79</t>
  </si>
  <si>
    <t>3130AEWA4</t>
  </si>
  <si>
    <t xml:space="preserve"> 10/1/2020</t>
  </si>
  <si>
    <t>this $600,000 pledge canceled by FNBFAL when it matured</t>
  </si>
  <si>
    <t xml:space="preserve"> 2020 Bank Summary Totals for 2nd Quarter BCGCD Investment Report</t>
  </si>
  <si>
    <t xml:space="preserve">Jan </t>
  </si>
  <si>
    <t>Feb</t>
  </si>
  <si>
    <t>Mar</t>
  </si>
  <si>
    <t>deposit from Greater Tx Bank CD on Feb 27, 2020</t>
  </si>
  <si>
    <t>cashed in on feb 27, 2020</t>
  </si>
  <si>
    <t xml:space="preserve">             2nd fy quarterly interest total</t>
  </si>
  <si>
    <t>Qtrly 3 acct total</t>
  </si>
  <si>
    <t>253,096.47 + $3,105.81 interest cashed &amp; deposited on FNFAL acct #5086 on Feb 27, 2020</t>
  </si>
  <si>
    <t>FNBFAL Reserve Acct</t>
  </si>
  <si>
    <t xml:space="preserve">253,096.47 Cd plus 3,081.81 cashed in on 2/27/2020 and deposted in </t>
  </si>
  <si>
    <t>earnings</t>
  </si>
  <si>
    <t>Apr</t>
  </si>
  <si>
    <t>May</t>
  </si>
  <si>
    <t>Jun</t>
  </si>
  <si>
    <t xml:space="preserve">             3rd fy quarterly interest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</si>
</sst>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164" formatCode="#,##0.0000"/>
    <numFmt numFmtId="165" formatCode="0.000000000000"/>
    <numFmt numFmtId="166" formatCode="0.000%"/>
    <numFmt numFmtId="167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 Black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 applyFont="1"/>
    <xf numFmtId="14" fontId="0" fillId="0" borderId="0" xfId="0" applyNumberFormat="1" applyFont="1"/>
    <xf numFmtId="10" fontId="0" fillId="0" borderId="0" xfId="0" applyNumberFormat="1" applyFont="1"/>
    <xf numFmtId="6" fontId="0" fillId="0" borderId="0" xfId="0" applyNumberFormat="1" applyFont="1"/>
    <xf numFmtId="6" fontId="0" fillId="0" borderId="1" xfId="0" applyNumberFormat="1" applyFont="1" applyBorder="1"/>
    <xf numFmtId="14" fontId="0" fillId="0" borderId="0" xfId="0" applyNumberFormat="1"/>
    <xf numFmtId="167" fontId="0" fillId="0" borderId="0" xfId="0" applyNumberFormat="1"/>
    <xf numFmtId="6" fontId="0" fillId="0" borderId="0" xfId="0" applyNumberFormat="1"/>
    <xf numFmtId="0" fontId="0" fillId="0" borderId="0" xfId="0" applyFont="1" applyAlignment="1">
      <alignment horizontal="right"/>
    </xf>
    <xf numFmtId="4" fontId="0" fillId="0" borderId="3" xfId="0" applyNumberFormat="1" applyBorder="1"/>
    <xf numFmtId="0" fontId="0" fillId="0" borderId="0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10" fontId="0" fillId="0" borderId="0" xfId="0" applyNumberFormat="1"/>
    <xf numFmtId="4" fontId="0" fillId="0" borderId="3" xfId="0" applyNumberFormat="1" applyBorder="1" applyAlignment="1">
      <alignment horizontal="right"/>
    </xf>
    <xf numFmtId="0" fontId="1" fillId="0" borderId="3" xfId="0" applyFont="1" applyBorder="1" applyAlignment="1">
      <alignment horizontal="center"/>
    </xf>
    <xf numFmtId="3" fontId="0" fillId="0" borderId="3" xfId="0" applyNumberFormat="1" applyBorder="1"/>
    <xf numFmtId="4" fontId="0" fillId="0" borderId="0" xfId="0" applyNumberFormat="1" applyBorder="1"/>
    <xf numFmtId="4" fontId="0" fillId="0" borderId="3" xfId="0" applyNumberFormat="1" applyFont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4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4" fontId="0" fillId="0" borderId="0" xfId="0" applyNumberFormat="1" applyFont="1" applyAlignment="1">
      <alignment horizontal="center"/>
    </xf>
    <xf numFmtId="4" fontId="5" fillId="0" borderId="0" xfId="0" applyNumberFormat="1" applyFont="1"/>
    <xf numFmtId="14" fontId="0" fillId="0" borderId="1" xfId="0" applyNumberFormat="1" applyFont="1" applyBorder="1"/>
    <xf numFmtId="14" fontId="0" fillId="0" borderId="1" xfId="0" applyNumberFormat="1" applyFont="1" applyBorder="1" applyAlignment="1">
      <alignment horizontal="center"/>
    </xf>
    <xf numFmtId="8" fontId="0" fillId="0" borderId="0" xfId="0" applyNumberFormat="1"/>
    <xf numFmtId="4" fontId="0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8"/>
  <sheetViews>
    <sheetView tabSelected="1" workbookViewId="0">
      <selection activeCell="Q13" sqref="Q13"/>
    </sheetView>
  </sheetViews>
  <sheetFormatPr defaultRowHeight="14.4" x14ac:dyDescent="0.3"/>
  <cols>
    <col min="1" max="1" width="19.44140625" customWidth="1"/>
    <col min="2" max="2" width="3.33203125" customWidth="1"/>
    <col min="3" max="3" width="17.5546875" customWidth="1"/>
    <col min="4" max="4" width="2" customWidth="1"/>
    <col min="5" max="5" width="10.88671875" customWidth="1"/>
    <col min="6" max="6" width="2.33203125" customWidth="1"/>
    <col min="7" max="7" width="7.44140625" customWidth="1"/>
    <col min="8" max="8" width="2.5546875" customWidth="1"/>
    <col min="9" max="9" width="12.33203125" customWidth="1"/>
    <col min="10" max="10" width="2.109375" customWidth="1"/>
    <col min="11" max="11" width="12.33203125" customWidth="1"/>
    <col min="12" max="12" width="2.33203125" customWidth="1"/>
    <col min="13" max="13" width="10.109375" bestFit="1" customWidth="1"/>
    <col min="14" max="14" width="2.6640625" customWidth="1"/>
    <col min="15" max="15" width="12.88671875" customWidth="1"/>
    <col min="16" max="16" width="2.6640625" customWidth="1"/>
    <col min="17" max="17" width="13.21875" customWidth="1"/>
    <col min="18" max="18" width="5.21875" customWidth="1"/>
    <col min="19" max="19" width="15.109375" customWidth="1"/>
    <col min="20" max="20" width="11.6640625" customWidth="1"/>
    <col min="21" max="21" width="13.77734375" customWidth="1"/>
    <col min="23" max="23" width="17.6640625" customWidth="1"/>
  </cols>
  <sheetData>
    <row r="1" spans="1:23" ht="18.600000000000001" x14ac:dyDescent="0.45">
      <c r="F1" s="3" t="s">
        <v>0</v>
      </c>
    </row>
    <row r="2" spans="1:23" x14ac:dyDescent="0.3">
      <c r="A2" s="2" t="s">
        <v>1</v>
      </c>
      <c r="K2" s="47" t="s">
        <v>2</v>
      </c>
      <c r="L2" s="48"/>
      <c r="M2" s="48"/>
      <c r="N2" s="2"/>
      <c r="O2" s="42">
        <v>43922</v>
      </c>
      <c r="P2" s="1" t="s">
        <v>24</v>
      </c>
      <c r="Q2" s="43">
        <v>44012</v>
      </c>
    </row>
    <row r="3" spans="1:23" x14ac:dyDescent="0.3">
      <c r="A3" s="7" t="s">
        <v>3</v>
      </c>
      <c r="B3" s="7"/>
      <c r="C3" s="7" t="s">
        <v>5</v>
      </c>
      <c r="D3" s="7"/>
      <c r="E3" s="7" t="s">
        <v>9</v>
      </c>
      <c r="F3" s="7"/>
      <c r="G3" s="7" t="s">
        <v>15</v>
      </c>
      <c r="H3" s="7"/>
      <c r="I3" s="7" t="s">
        <v>13</v>
      </c>
      <c r="J3" s="7"/>
      <c r="K3" s="7" t="s">
        <v>16</v>
      </c>
      <c r="L3" s="7"/>
      <c r="M3" s="7" t="s">
        <v>17</v>
      </c>
      <c r="N3" s="7"/>
      <c r="O3" s="7" t="s">
        <v>18</v>
      </c>
      <c r="P3" s="7"/>
      <c r="Q3" s="7" t="s">
        <v>22</v>
      </c>
      <c r="R3" s="6"/>
    </row>
    <row r="4" spans="1:23" x14ac:dyDescent="0.3">
      <c r="A4" s="7"/>
      <c r="B4" s="7"/>
      <c r="C4" s="7" t="s">
        <v>6</v>
      </c>
      <c r="D4" s="7"/>
      <c r="E4" s="7" t="s">
        <v>10</v>
      </c>
      <c r="F4" s="7"/>
      <c r="G4" s="7" t="s">
        <v>12</v>
      </c>
      <c r="H4" s="7"/>
      <c r="I4" s="7" t="s">
        <v>14</v>
      </c>
      <c r="J4" s="7"/>
      <c r="K4" s="7"/>
      <c r="L4" s="7"/>
      <c r="M4" s="7"/>
      <c r="N4" s="7"/>
      <c r="O4" s="7" t="s">
        <v>14</v>
      </c>
      <c r="P4" s="7"/>
      <c r="Q4" s="7" t="s">
        <v>72</v>
      </c>
      <c r="R4" s="6"/>
      <c r="W4" s="14"/>
    </row>
    <row r="5" spans="1:23" x14ac:dyDescent="0.3">
      <c r="A5" s="1" t="s">
        <v>4</v>
      </c>
      <c r="B5" s="1"/>
      <c r="C5" s="9" t="s">
        <v>8</v>
      </c>
      <c r="D5" s="9"/>
      <c r="E5" s="9" t="s">
        <v>11</v>
      </c>
      <c r="F5" s="1"/>
      <c r="G5" s="17">
        <v>2.63E-2</v>
      </c>
      <c r="H5" s="1"/>
      <c r="I5" s="33">
        <v>60714.74000000002</v>
      </c>
      <c r="J5" s="1"/>
      <c r="K5" s="33">
        <v>94892.62</v>
      </c>
      <c r="L5" s="25"/>
      <c r="M5" s="33">
        <v>81374.95</v>
      </c>
      <c r="N5" s="1"/>
      <c r="O5" s="8">
        <f>SUM(I5+K5-M5)</f>
        <v>74232.410000000018</v>
      </c>
      <c r="P5" s="1"/>
      <c r="Q5">
        <v>330.4</v>
      </c>
      <c r="R5" s="2"/>
      <c r="U5" s="5"/>
      <c r="W5" s="14"/>
    </row>
    <row r="6" spans="1:23" x14ac:dyDescent="0.3">
      <c r="A6" s="1" t="s">
        <v>7</v>
      </c>
      <c r="B6" s="1"/>
      <c r="C6" s="1"/>
      <c r="D6" s="1"/>
      <c r="E6" s="1"/>
      <c r="F6" s="1"/>
      <c r="G6" s="1"/>
      <c r="H6" s="1"/>
      <c r="I6" s="8"/>
      <c r="J6" s="1"/>
      <c r="K6" s="8"/>
      <c r="L6" s="1"/>
      <c r="M6" s="8"/>
      <c r="N6" s="1"/>
      <c r="O6" s="8"/>
      <c r="P6" s="1"/>
      <c r="Q6" s="1"/>
      <c r="R6" s="2"/>
      <c r="W6" s="14"/>
    </row>
    <row r="7" spans="1:23" x14ac:dyDescent="0.3">
      <c r="A7" s="1"/>
      <c r="B7" s="1"/>
      <c r="C7" s="1"/>
      <c r="D7" s="1"/>
      <c r="E7" s="1"/>
      <c r="F7" s="1"/>
      <c r="G7" s="1"/>
      <c r="H7" s="1"/>
      <c r="I7" s="8"/>
      <c r="J7" s="1"/>
      <c r="K7" s="8"/>
      <c r="L7" s="1"/>
      <c r="M7" s="8"/>
      <c r="N7" s="1"/>
      <c r="O7" s="8"/>
      <c r="P7" s="1"/>
      <c r="Q7" s="1"/>
      <c r="R7" s="2"/>
      <c r="S7" s="13"/>
    </row>
    <row r="8" spans="1:23" x14ac:dyDescent="0.3">
      <c r="A8" s="1"/>
      <c r="B8" s="1"/>
      <c r="C8" s="1"/>
      <c r="D8" s="1"/>
      <c r="E8" s="1"/>
      <c r="F8" s="1"/>
      <c r="G8" s="1"/>
      <c r="H8" s="1"/>
      <c r="I8" s="8"/>
      <c r="J8" s="1"/>
      <c r="K8" s="8"/>
      <c r="L8" s="1"/>
      <c r="M8" s="8"/>
      <c r="N8" s="1"/>
      <c r="O8" s="8"/>
      <c r="P8" s="1"/>
      <c r="Q8" s="1"/>
      <c r="R8" s="2"/>
      <c r="S8" s="13"/>
      <c r="U8" s="5"/>
    </row>
    <row r="9" spans="1:23" x14ac:dyDescent="0.3">
      <c r="A9" s="1" t="s">
        <v>19</v>
      </c>
      <c r="B9" s="1"/>
      <c r="C9" s="9" t="s">
        <v>8</v>
      </c>
      <c r="D9" s="9"/>
      <c r="E9" s="9" t="s">
        <v>11</v>
      </c>
      <c r="F9" s="1"/>
      <c r="G9" s="17">
        <v>2.63E-2</v>
      </c>
      <c r="H9" s="1"/>
      <c r="I9" s="8">
        <v>464731.70000000007</v>
      </c>
      <c r="J9" s="8"/>
      <c r="K9" s="5">
        <v>21625.81</v>
      </c>
      <c r="M9" s="5">
        <v>94482.09</v>
      </c>
      <c r="N9" s="1"/>
      <c r="O9" s="8">
        <f>SUM(I9+K9-M9)</f>
        <v>391875.42000000004</v>
      </c>
      <c r="P9" s="1"/>
      <c r="Q9" s="5">
        <v>2867.73</v>
      </c>
      <c r="R9" s="2"/>
      <c r="S9" s="5"/>
    </row>
    <row r="10" spans="1:23" x14ac:dyDescent="0.3">
      <c r="A10" s="1" t="s">
        <v>20</v>
      </c>
      <c r="B10" s="1"/>
      <c r="C10" s="1"/>
      <c r="D10" s="1"/>
      <c r="E10" s="1"/>
      <c r="F10" s="1"/>
      <c r="G10" s="1"/>
      <c r="H10" s="1"/>
      <c r="I10" s="8"/>
      <c r="J10" s="1"/>
      <c r="K10" s="8"/>
      <c r="L10" s="1"/>
      <c r="M10" s="8"/>
      <c r="N10" s="1"/>
      <c r="O10" s="8"/>
      <c r="P10" s="1"/>
      <c r="Q10" s="1"/>
      <c r="R10" s="2"/>
    </row>
    <row r="11" spans="1:23" x14ac:dyDescent="0.3">
      <c r="A11" s="1"/>
      <c r="B11" s="1"/>
      <c r="C11" s="1"/>
      <c r="D11" s="1"/>
      <c r="E11" s="1"/>
      <c r="F11" s="1"/>
      <c r="G11" s="1"/>
      <c r="H11" s="1"/>
      <c r="I11" s="8"/>
      <c r="J11" s="1"/>
      <c r="K11" s="8"/>
      <c r="L11" s="1"/>
      <c r="M11" s="8"/>
      <c r="N11" s="1"/>
      <c r="O11" s="8"/>
      <c r="P11" s="1"/>
      <c r="Q11" s="1"/>
      <c r="R11" s="2"/>
    </row>
    <row r="12" spans="1:23" x14ac:dyDescent="0.3">
      <c r="A12" s="1"/>
      <c r="B12" s="1"/>
      <c r="C12" s="1"/>
      <c r="D12" s="1"/>
      <c r="E12" s="1"/>
      <c r="F12" s="1"/>
      <c r="G12" s="1"/>
      <c r="H12" s="1"/>
      <c r="I12" s="8"/>
      <c r="J12" s="1"/>
      <c r="N12" s="1"/>
      <c r="O12" s="8"/>
      <c r="P12" s="1"/>
      <c r="Q12" s="1"/>
      <c r="R12" s="2"/>
    </row>
    <row r="13" spans="1:23" x14ac:dyDescent="0.3">
      <c r="A13" s="1" t="s">
        <v>21</v>
      </c>
      <c r="B13" s="1"/>
      <c r="C13" s="9" t="s">
        <v>8</v>
      </c>
      <c r="D13" s="9"/>
      <c r="E13" s="9" t="s">
        <v>11</v>
      </c>
      <c r="F13" s="1"/>
      <c r="G13" s="17">
        <v>2.63E-2</v>
      </c>
      <c r="H13" s="1"/>
      <c r="I13" s="8">
        <v>1799944.4200000004</v>
      </c>
      <c r="J13" s="8"/>
      <c r="K13" s="8">
        <v>11692.8</v>
      </c>
      <c r="L13" s="1"/>
      <c r="M13" s="8">
        <v>0</v>
      </c>
      <c r="N13" s="1"/>
      <c r="O13" s="37">
        <f>I13+K13-M13</f>
        <v>1811637.2200000004</v>
      </c>
      <c r="P13" s="1"/>
      <c r="Q13" s="5">
        <v>11692.8</v>
      </c>
      <c r="R13" s="2"/>
      <c r="S13" s="33"/>
      <c r="T13" s="33"/>
    </row>
    <row r="14" spans="1:23" x14ac:dyDescent="0.3">
      <c r="A14" s="1"/>
      <c r="B14" s="1"/>
      <c r="C14" s="9"/>
      <c r="D14" s="9"/>
      <c r="E14" s="9"/>
      <c r="F14" s="1"/>
      <c r="G14" s="17"/>
      <c r="H14" s="1"/>
      <c r="I14" s="8"/>
      <c r="J14" s="8"/>
      <c r="K14" s="5"/>
      <c r="L14" s="8"/>
      <c r="M14" s="8"/>
      <c r="N14" s="1"/>
      <c r="O14" s="37"/>
      <c r="P14" s="1"/>
      <c r="Q14" s="5"/>
      <c r="R14" s="2"/>
      <c r="S14" s="5"/>
    </row>
    <row r="15" spans="1:23" x14ac:dyDescent="0.3">
      <c r="A15" s="1" t="s">
        <v>29</v>
      </c>
      <c r="B15" s="1"/>
      <c r="C15" s="9"/>
      <c r="D15" s="9"/>
      <c r="E15" s="9"/>
      <c r="F15" s="1"/>
      <c r="G15" s="15"/>
      <c r="H15" s="1"/>
      <c r="I15" s="8"/>
      <c r="J15" s="8"/>
      <c r="K15" s="5"/>
      <c r="L15" s="8"/>
      <c r="M15" s="8"/>
      <c r="N15" s="1"/>
      <c r="O15" s="8"/>
      <c r="P15" s="1"/>
      <c r="Q15" s="8"/>
      <c r="R15" s="2"/>
      <c r="S15" s="5"/>
    </row>
    <row r="16" spans="1:23" x14ac:dyDescent="0.3">
      <c r="A16" s="1" t="s">
        <v>49</v>
      </c>
      <c r="B16" s="1"/>
      <c r="C16" s="9"/>
      <c r="D16" s="9"/>
      <c r="E16" s="9"/>
      <c r="F16" s="1"/>
      <c r="G16" s="15"/>
      <c r="H16" s="1"/>
      <c r="I16" s="8">
        <v>2325390.86</v>
      </c>
      <c r="J16" s="8"/>
      <c r="K16" s="5">
        <f>K5+K9+K13</f>
        <v>128211.23</v>
      </c>
      <c r="L16" s="8"/>
      <c r="M16" s="5">
        <f>M5+M9+M13</f>
        <v>175857.03999999998</v>
      </c>
      <c r="N16" s="1"/>
      <c r="O16" s="5">
        <f>I16+K16-M16</f>
        <v>2277745.0499999998</v>
      </c>
      <c r="P16" s="1"/>
      <c r="Q16" s="5">
        <f>Q5+Q9+Q13</f>
        <v>14890.93</v>
      </c>
      <c r="R16" s="2"/>
      <c r="S16" s="8"/>
      <c r="U16" s="5"/>
      <c r="W16" s="5"/>
    </row>
    <row r="17" spans="1:21" x14ac:dyDescent="0.3">
      <c r="R17" s="2"/>
    </row>
    <row r="18" spans="1:21" x14ac:dyDescent="0.3">
      <c r="A18" s="1" t="s">
        <v>33</v>
      </c>
      <c r="B18" s="1"/>
      <c r="C18" t="s">
        <v>32</v>
      </c>
      <c r="E18" s="20">
        <v>43488</v>
      </c>
      <c r="G18" s="29">
        <v>1.6E-2</v>
      </c>
      <c r="I18" s="5">
        <v>253096.47</v>
      </c>
      <c r="J18" s="38"/>
      <c r="K18" s="38" t="s">
        <v>71</v>
      </c>
      <c r="L18" s="38"/>
      <c r="M18" s="38"/>
      <c r="N18" s="38"/>
      <c r="O18" s="37"/>
      <c r="P18" s="38"/>
      <c r="Q18" s="39"/>
      <c r="R18" s="46"/>
      <c r="S18" s="5"/>
    </row>
    <row r="19" spans="1:21" x14ac:dyDescent="0.3">
      <c r="A19" s="1"/>
      <c r="B19" s="1"/>
      <c r="C19" s="1"/>
      <c r="D19" s="1"/>
      <c r="E19" s="16"/>
      <c r="F19" s="1"/>
      <c r="G19" s="17"/>
      <c r="H19" s="1"/>
      <c r="I19" s="37"/>
      <c r="J19" s="38"/>
      <c r="K19" s="37" t="s">
        <v>70</v>
      </c>
      <c r="L19" s="38"/>
      <c r="M19" s="38"/>
      <c r="N19" s="38"/>
      <c r="O19" s="37"/>
      <c r="P19" s="38"/>
      <c r="Q19" s="45"/>
      <c r="R19" s="46"/>
    </row>
    <row r="20" spans="1:21" x14ac:dyDescent="0.3">
      <c r="A20" s="10" t="s">
        <v>23</v>
      </c>
      <c r="B20" s="1"/>
      <c r="C20" s="1"/>
      <c r="D20" s="1"/>
      <c r="E20" s="1"/>
      <c r="F20" s="1"/>
      <c r="G20" s="1"/>
      <c r="H20" s="1"/>
      <c r="I20" s="8"/>
      <c r="J20" s="1"/>
      <c r="K20" s="8"/>
      <c r="L20" s="1"/>
      <c r="M20" s="8"/>
      <c r="N20" s="1"/>
      <c r="O20" s="8"/>
      <c r="P20" s="1"/>
      <c r="Q20" s="8"/>
      <c r="R20" s="2"/>
      <c r="S20" s="5"/>
      <c r="U20" s="5"/>
    </row>
    <row r="21" spans="1:21" x14ac:dyDescent="0.3">
      <c r="A21" s="1" t="s">
        <v>48</v>
      </c>
      <c r="B21" s="1"/>
      <c r="C21" s="1"/>
      <c r="D21" s="1"/>
      <c r="E21" s="1"/>
      <c r="F21" s="1"/>
      <c r="G21" s="1"/>
      <c r="H21" s="1"/>
      <c r="I21" s="1"/>
      <c r="J21" s="1"/>
      <c r="K21" s="8"/>
      <c r="L21" s="1"/>
      <c r="M21" s="1"/>
      <c r="N21" s="1"/>
      <c r="O21" s="40"/>
      <c r="P21" s="2"/>
      <c r="Q21" s="41"/>
      <c r="R21" s="2"/>
      <c r="S21" s="5"/>
    </row>
    <row r="22" spans="1:21" x14ac:dyDescent="0.3">
      <c r="A22" s="1" t="s">
        <v>36</v>
      </c>
      <c r="B22" s="1"/>
      <c r="C22" s="1" t="s">
        <v>34</v>
      </c>
      <c r="D22" s="1"/>
      <c r="E22" s="1" t="s">
        <v>36</v>
      </c>
      <c r="F22" s="1"/>
      <c r="G22" s="1"/>
      <c r="H22" s="1"/>
      <c r="I22" s="1" t="s">
        <v>35</v>
      </c>
      <c r="J22" s="1"/>
      <c r="K22" s="1"/>
      <c r="L22" s="1"/>
      <c r="M22" s="1"/>
      <c r="N22" s="1"/>
      <c r="O22" s="8"/>
      <c r="P22" s="2"/>
      <c r="Q22" s="2"/>
      <c r="R22" s="12"/>
    </row>
    <row r="23" spans="1:21" x14ac:dyDescent="0.3">
      <c r="A23" t="s">
        <v>37</v>
      </c>
      <c r="C23" s="20">
        <v>43905</v>
      </c>
      <c r="I23" s="22">
        <v>0</v>
      </c>
      <c r="K23" t="s">
        <v>60</v>
      </c>
      <c r="O23" s="5"/>
      <c r="Q23" s="11"/>
      <c r="S23" s="5"/>
    </row>
    <row r="24" spans="1:21" x14ac:dyDescent="0.3">
      <c r="A24" t="s">
        <v>52</v>
      </c>
      <c r="C24" s="20">
        <v>45349</v>
      </c>
      <c r="I24" s="21">
        <v>850000</v>
      </c>
      <c r="Q24" s="10"/>
    </row>
    <row r="25" spans="1:21" x14ac:dyDescent="0.3">
      <c r="A25" t="s">
        <v>57</v>
      </c>
      <c r="C25" s="20">
        <v>44176</v>
      </c>
      <c r="I25" s="22">
        <v>1000000</v>
      </c>
    </row>
    <row r="26" spans="1:21" x14ac:dyDescent="0.3">
      <c r="A26" s="1" t="s">
        <v>58</v>
      </c>
      <c r="B26" s="1"/>
      <c r="C26" s="23" t="s">
        <v>59</v>
      </c>
      <c r="D26" s="1"/>
      <c r="F26" s="1"/>
      <c r="G26" s="1"/>
      <c r="H26" s="1"/>
      <c r="I26" s="18">
        <v>900000</v>
      </c>
      <c r="J26" s="1"/>
      <c r="K26" s="1"/>
      <c r="L26" s="1"/>
      <c r="M26" s="1"/>
      <c r="N26" s="1"/>
      <c r="P26" s="2"/>
      <c r="Q26" s="2"/>
      <c r="R26" s="2"/>
    </row>
    <row r="27" spans="1:21" x14ac:dyDescent="0.3">
      <c r="A27" s="1"/>
      <c r="B27" s="1"/>
      <c r="C27" s="23"/>
      <c r="D27" s="1"/>
      <c r="F27" s="1"/>
      <c r="G27" s="1"/>
      <c r="H27" s="1"/>
      <c r="I27" s="19"/>
      <c r="J27" s="1"/>
      <c r="K27" s="1"/>
      <c r="L27" s="1"/>
      <c r="M27" s="1"/>
      <c r="N27" s="1"/>
      <c r="O27" s="1"/>
      <c r="P27" s="2"/>
      <c r="Q27" s="2"/>
      <c r="R27" s="2"/>
    </row>
    <row r="28" spans="1:21" x14ac:dyDescent="0.3">
      <c r="A28" s="1"/>
      <c r="B28" s="1"/>
      <c r="C28" s="1"/>
      <c r="D28" s="1"/>
      <c r="E28" s="1"/>
      <c r="F28" s="1"/>
      <c r="G28" s="1" t="s">
        <v>30</v>
      </c>
      <c r="H28" s="1"/>
      <c r="I28" s="18">
        <f>SUM(I23:I27)</f>
        <v>2750000</v>
      </c>
      <c r="J28" s="1"/>
      <c r="K28" s="1"/>
      <c r="L28" s="1"/>
      <c r="M28" s="1"/>
      <c r="N28" s="1"/>
      <c r="O28" s="8"/>
      <c r="P28" s="2"/>
      <c r="Q28" s="2"/>
      <c r="R28" s="2"/>
    </row>
    <row r="29" spans="1:21" x14ac:dyDescent="0.3">
      <c r="A29" s="4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2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1" x14ac:dyDescent="0.3">
      <c r="A31" s="1" t="s">
        <v>25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49">
        <v>44068</v>
      </c>
      <c r="M31" s="50"/>
      <c r="N31" s="50"/>
      <c r="O31" s="2"/>
      <c r="P31" s="2"/>
      <c r="Q31" s="2"/>
      <c r="R31" s="2"/>
    </row>
    <row r="32" spans="1:2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">
      <c r="A33" s="1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3">
      <c r="A36" s="51"/>
      <c r="B36" s="52"/>
      <c r="C36" s="52"/>
      <c r="D36" s="2"/>
      <c r="E36" s="49">
        <v>44068</v>
      </c>
      <c r="F36" s="50"/>
      <c r="G36" s="5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3">
      <c r="A37" t="s">
        <v>27</v>
      </c>
      <c r="E37" s="53" t="s">
        <v>10</v>
      </c>
      <c r="F37" s="53"/>
      <c r="G37" s="53"/>
    </row>
    <row r="38" spans="1:18" x14ac:dyDescent="0.3">
      <c r="A38" t="s">
        <v>28</v>
      </c>
      <c r="Q38" s="10"/>
    </row>
  </sheetData>
  <mergeCells count="5">
    <mergeCell ref="K2:M2"/>
    <mergeCell ref="L31:N31"/>
    <mergeCell ref="A36:C36"/>
    <mergeCell ref="E36:G36"/>
    <mergeCell ref="E37:G37"/>
  </mergeCells>
  <pageMargins left="0.2" right="0.2" top="0.5" bottom="0.5" header="0.3" footer="0.3"/>
  <pageSetup scale="9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8"/>
  <sheetViews>
    <sheetView workbookViewId="0">
      <pane ySplit="1" topLeftCell="A47" activePane="bottomLeft" state="frozen"/>
      <selection pane="bottomLeft" activeCell="F68" sqref="F68"/>
    </sheetView>
  </sheetViews>
  <sheetFormatPr defaultRowHeight="14.4" x14ac:dyDescent="0.3"/>
  <cols>
    <col min="2" max="2" width="11.6640625" bestFit="1" customWidth="1"/>
    <col min="3" max="3" width="12.44140625" customWidth="1"/>
    <col min="4" max="4" width="9.88671875" customWidth="1"/>
    <col min="5" max="5" width="13.6640625" customWidth="1"/>
    <col min="6" max="6" width="11.6640625" bestFit="1" customWidth="1"/>
    <col min="7" max="7" width="11.88671875" customWidth="1"/>
    <col min="11" max="11" width="11.21875" customWidth="1"/>
    <col min="13" max="13" width="18.109375" customWidth="1"/>
  </cols>
  <sheetData>
    <row r="1" spans="1:8" x14ac:dyDescent="0.3">
      <c r="B1" s="25" t="s">
        <v>53</v>
      </c>
    </row>
    <row r="2" spans="1:8" x14ac:dyDescent="0.3">
      <c r="A2" s="26"/>
      <c r="B2" s="35" t="s">
        <v>38</v>
      </c>
      <c r="C2" s="36" t="s">
        <v>39</v>
      </c>
      <c r="D2" s="36" t="s">
        <v>17</v>
      </c>
      <c r="E2" s="27" t="s">
        <v>40</v>
      </c>
      <c r="F2" s="36" t="s">
        <v>41</v>
      </c>
      <c r="G2" s="27" t="s">
        <v>42</v>
      </c>
    </row>
    <row r="3" spans="1:8" x14ac:dyDescent="0.3">
      <c r="A3" s="27">
        <v>404799</v>
      </c>
      <c r="B3" s="26"/>
      <c r="C3" s="26"/>
      <c r="D3" s="26"/>
      <c r="E3" s="26">
        <f>C3-D3</f>
        <v>0</v>
      </c>
      <c r="F3" s="26"/>
      <c r="G3" s="26"/>
    </row>
    <row r="4" spans="1:8" x14ac:dyDescent="0.3">
      <c r="A4" s="28" t="s">
        <v>54</v>
      </c>
      <c r="B4" s="24">
        <v>66240.69</v>
      </c>
      <c r="C4" s="24">
        <v>27261.52</v>
      </c>
      <c r="D4" s="24">
        <v>33509.620000000003</v>
      </c>
      <c r="E4" s="24">
        <f>B4+C4-D4</f>
        <v>59992.590000000004</v>
      </c>
      <c r="F4" s="24">
        <v>128.79</v>
      </c>
      <c r="G4" s="24">
        <f>B4+C4-D4</f>
        <v>59992.590000000004</v>
      </c>
      <c r="H4" s="29">
        <v>2.63E-2</v>
      </c>
    </row>
    <row r="5" spans="1:8" x14ac:dyDescent="0.3">
      <c r="A5" s="28" t="s">
        <v>55</v>
      </c>
      <c r="B5" s="30">
        <f>E4</f>
        <v>59992.590000000004</v>
      </c>
      <c r="C5" s="24">
        <v>28793.58</v>
      </c>
      <c r="D5" s="24">
        <v>31452.82</v>
      </c>
      <c r="E5" s="24">
        <f t="shared" ref="E5:E6" si="0">B5+C5-D5</f>
        <v>57333.350000000013</v>
      </c>
      <c r="F5" s="24">
        <v>120.23</v>
      </c>
      <c r="G5" s="24">
        <f>B5+C5-D5</f>
        <v>57333.350000000013</v>
      </c>
      <c r="H5" s="29">
        <v>2.63E-2</v>
      </c>
    </row>
    <row r="6" spans="1:8" x14ac:dyDescent="0.3">
      <c r="A6" s="28" t="s">
        <v>56</v>
      </c>
      <c r="B6" s="30">
        <f>E5</f>
        <v>57333.350000000013</v>
      </c>
      <c r="C6" s="24">
        <v>25175.73</v>
      </c>
      <c r="D6" s="24">
        <v>21203.95</v>
      </c>
      <c r="E6" s="24">
        <f t="shared" si="0"/>
        <v>61305.130000000019</v>
      </c>
      <c r="F6" s="24">
        <v>121.04</v>
      </c>
      <c r="G6" s="24">
        <f>B6+C6-D6</f>
        <v>61305.130000000019</v>
      </c>
      <c r="H6" s="29">
        <v>2.63E-2</v>
      </c>
    </row>
    <row r="7" spans="1:8" x14ac:dyDescent="0.3">
      <c r="A7" s="31" t="s">
        <v>43</v>
      </c>
      <c r="B7" s="24">
        <f>SUM(B4:B6)</f>
        <v>183566.63</v>
      </c>
      <c r="C7" s="24">
        <f>SUM(C4:C6)</f>
        <v>81230.83</v>
      </c>
      <c r="D7" s="24">
        <f>SUM(D4:D6)</f>
        <v>86166.39</v>
      </c>
      <c r="E7" s="24">
        <f>B4+C7-D7</f>
        <v>61305.130000000019</v>
      </c>
      <c r="F7" s="24">
        <f>SUM(F4:F6)</f>
        <v>370.06</v>
      </c>
      <c r="G7" s="26"/>
    </row>
    <row r="8" spans="1:8" x14ac:dyDescent="0.3">
      <c r="A8" s="27">
        <v>404896</v>
      </c>
      <c r="B8" s="27"/>
      <c r="C8" s="26"/>
      <c r="D8" s="26"/>
      <c r="E8" s="26"/>
      <c r="F8" s="26"/>
      <c r="G8" s="26"/>
    </row>
    <row r="9" spans="1:8" x14ac:dyDescent="0.3">
      <c r="A9" s="28" t="s">
        <v>54</v>
      </c>
      <c r="B9" s="30">
        <v>221197.13</v>
      </c>
      <c r="C9" s="24">
        <v>14271.94</v>
      </c>
      <c r="D9" s="24">
        <v>27132.73</v>
      </c>
      <c r="E9" s="24">
        <f>B9+C9-D9</f>
        <v>208336.34</v>
      </c>
      <c r="F9" s="24">
        <v>474.49</v>
      </c>
      <c r="G9" s="24">
        <f>B9+C9-D9</f>
        <v>208336.34</v>
      </c>
      <c r="H9" s="29">
        <v>2.63E-2</v>
      </c>
    </row>
    <row r="10" spans="1:8" x14ac:dyDescent="0.3">
      <c r="A10" s="28" t="s">
        <v>55</v>
      </c>
      <c r="B10" s="30">
        <f>E9</f>
        <v>208336.34</v>
      </c>
      <c r="C10" s="24">
        <v>63684.89</v>
      </c>
      <c r="D10" s="24">
        <v>28673.35</v>
      </c>
      <c r="E10" s="24">
        <f t="shared" ref="E10:E11" si="1">B10+C10-D10</f>
        <v>243347.87999999998</v>
      </c>
      <c r="F10" s="24">
        <v>496.17</v>
      </c>
      <c r="G10" s="24">
        <f>B10+C10-D10</f>
        <v>243347.87999999998</v>
      </c>
      <c r="H10" s="29">
        <v>2.63E-2</v>
      </c>
    </row>
    <row r="11" spans="1:8" x14ac:dyDescent="0.3">
      <c r="A11" s="28" t="s">
        <v>56</v>
      </c>
      <c r="B11" s="30">
        <f>E10</f>
        <v>243347.87999999998</v>
      </c>
      <c r="C11" s="24">
        <v>14387.27</v>
      </c>
      <c r="D11" s="24">
        <v>24948.41</v>
      </c>
      <c r="E11" s="24">
        <f t="shared" si="1"/>
        <v>232786.73999999996</v>
      </c>
      <c r="F11" s="24">
        <v>555.23</v>
      </c>
      <c r="G11" s="24">
        <f>B11+C11-D11</f>
        <v>232786.73999999996</v>
      </c>
      <c r="H11" s="29">
        <v>2.63E-2</v>
      </c>
    </row>
    <row r="12" spans="1:8" x14ac:dyDescent="0.3">
      <c r="A12" s="31" t="s">
        <v>43</v>
      </c>
      <c r="B12" s="34">
        <f>SUM(B9:B11)</f>
        <v>672881.35</v>
      </c>
      <c r="C12" s="24">
        <f>SUM(C9:C11)</f>
        <v>92344.1</v>
      </c>
      <c r="D12" s="24">
        <f>SUM(D9:D11)</f>
        <v>80754.490000000005</v>
      </c>
      <c r="E12" s="24">
        <f>B9+C12-D12</f>
        <v>232786.74</v>
      </c>
      <c r="F12" s="24">
        <f>SUM(F9:F11)</f>
        <v>1525.89</v>
      </c>
      <c r="G12" s="26"/>
    </row>
    <row r="13" spans="1:8" x14ac:dyDescent="0.3">
      <c r="A13" s="27">
        <v>405086</v>
      </c>
      <c r="B13" s="27"/>
      <c r="C13" s="26"/>
      <c r="D13" s="26"/>
      <c r="E13" s="26"/>
      <c r="F13" s="26"/>
      <c r="G13" s="26"/>
    </row>
    <row r="14" spans="1:8" x14ac:dyDescent="0.3">
      <c r="A14" s="28" t="s">
        <v>54</v>
      </c>
      <c r="B14" s="30">
        <v>1023374.75</v>
      </c>
      <c r="C14" s="24">
        <v>505632.73</v>
      </c>
      <c r="D14" s="24">
        <v>0</v>
      </c>
      <c r="E14" s="24">
        <f>B14+C14-D14</f>
        <v>1529007.48</v>
      </c>
      <c r="F14" s="24">
        <v>2797.11</v>
      </c>
      <c r="G14" s="24">
        <f>B14+C14-D14</f>
        <v>1529007.48</v>
      </c>
      <c r="H14" s="29">
        <v>2.63E-2</v>
      </c>
    </row>
    <row r="15" spans="1:8" x14ac:dyDescent="0.3">
      <c r="A15" s="28" t="s">
        <v>55</v>
      </c>
      <c r="B15" s="30">
        <f>E14</f>
        <v>1529007.48</v>
      </c>
      <c r="C15" s="24">
        <v>3158.55</v>
      </c>
      <c r="D15" s="24">
        <v>0</v>
      </c>
      <c r="E15" s="24">
        <f>B15+C15-D15</f>
        <v>1532166.03</v>
      </c>
      <c r="F15" s="24">
        <v>3158.55</v>
      </c>
      <c r="G15" s="24">
        <f>B15+C15-D15</f>
        <v>1532166.03</v>
      </c>
      <c r="H15" s="29">
        <v>2.63E-2</v>
      </c>
    </row>
    <row r="16" spans="1:8" x14ac:dyDescent="0.3">
      <c r="A16" s="28" t="s">
        <v>56</v>
      </c>
      <c r="B16" s="30">
        <f>E15</f>
        <v>1532166.03</v>
      </c>
      <c r="C16" s="24">
        <v>3492.5</v>
      </c>
      <c r="D16" s="24">
        <v>0</v>
      </c>
      <c r="E16" s="24">
        <f>B16+C16-D16</f>
        <v>1535658.53</v>
      </c>
      <c r="F16" s="24">
        <v>3492.5</v>
      </c>
      <c r="G16" s="24">
        <f>B16+C16-D16</f>
        <v>1535658.53</v>
      </c>
      <c r="H16" s="29">
        <v>2.63E-2</v>
      </c>
    </row>
    <row r="17" spans="1:11" x14ac:dyDescent="0.3">
      <c r="A17" s="31" t="s">
        <v>43</v>
      </c>
      <c r="B17" s="34">
        <f>SUM(B14:B16)</f>
        <v>4084548.26</v>
      </c>
      <c r="C17" s="24">
        <f>SUM(C14:C16)</f>
        <v>512283.77999999997</v>
      </c>
      <c r="D17" s="24">
        <f>SUM(D14:D16)</f>
        <v>0</v>
      </c>
      <c r="E17" s="24">
        <f>B14+C17-D17</f>
        <v>1535658.53</v>
      </c>
      <c r="F17" s="26">
        <f>SUM(F14:F16)</f>
        <v>9448.16</v>
      </c>
      <c r="G17" s="26"/>
    </row>
    <row r="18" spans="1:11" x14ac:dyDescent="0.3">
      <c r="A18" s="26"/>
      <c r="B18" s="26"/>
      <c r="C18" s="26"/>
      <c r="D18" s="26"/>
      <c r="E18" s="26"/>
      <c r="F18" s="26"/>
      <c r="G18" s="26"/>
    </row>
    <row r="19" spans="1:11" x14ac:dyDescent="0.3">
      <c r="A19" s="28" t="s">
        <v>50</v>
      </c>
      <c r="B19" s="32">
        <v>253096.47</v>
      </c>
      <c r="C19" s="26"/>
      <c r="D19" s="26"/>
      <c r="E19" s="32">
        <v>253096.47</v>
      </c>
      <c r="F19" s="26"/>
      <c r="G19" s="26"/>
    </row>
    <row r="20" spans="1:11" x14ac:dyDescent="0.3">
      <c r="A20" s="28" t="s">
        <v>51</v>
      </c>
      <c r="B20" s="32">
        <v>500000</v>
      </c>
      <c r="C20" s="26"/>
      <c r="D20" s="26"/>
      <c r="E20" s="32">
        <v>500000</v>
      </c>
      <c r="F20" s="26"/>
      <c r="G20" s="26"/>
    </row>
    <row r="21" spans="1:11" x14ac:dyDescent="0.3">
      <c r="A21" s="28"/>
      <c r="B21" s="32"/>
      <c r="C21" s="26"/>
      <c r="D21" s="26" t="s">
        <v>44</v>
      </c>
      <c r="E21" s="32">
        <v>253096.47</v>
      </c>
      <c r="F21" s="26" t="s">
        <v>45</v>
      </c>
      <c r="G21" s="32">
        <f>E21</f>
        <v>253096.47</v>
      </c>
    </row>
    <row r="22" spans="1:11" x14ac:dyDescent="0.3">
      <c r="A22" s="26"/>
      <c r="B22" s="26"/>
      <c r="C22" s="26"/>
      <c r="D22" s="26" t="s">
        <v>46</v>
      </c>
      <c r="E22" s="24">
        <f>E7+E12+E17</f>
        <v>1829750.4</v>
      </c>
      <c r="F22" s="24">
        <f>F7+F12+F17</f>
        <v>11344.11</v>
      </c>
      <c r="G22" s="24">
        <f>G6+G11+G16</f>
        <v>1829750.4</v>
      </c>
      <c r="H22" s="5"/>
    </row>
    <row r="23" spans="1:11" x14ac:dyDescent="0.3">
      <c r="A23" s="26"/>
      <c r="B23" s="26"/>
      <c r="C23" s="26"/>
      <c r="D23" s="26" t="s">
        <v>47</v>
      </c>
      <c r="E23" s="24">
        <f>E21+E22</f>
        <v>2082846.8699999999</v>
      </c>
      <c r="F23" s="24">
        <f>F8+F13+F18</f>
        <v>0</v>
      </c>
      <c r="G23" s="24">
        <f>G21+G22</f>
        <v>2082846.8699999999</v>
      </c>
    </row>
    <row r="24" spans="1:11" x14ac:dyDescent="0.3">
      <c r="A24" s="26"/>
      <c r="B24" s="26"/>
      <c r="C24" s="26"/>
      <c r="D24" s="26"/>
      <c r="E24" s="26"/>
      <c r="F24" s="26"/>
      <c r="G24" s="26"/>
    </row>
    <row r="27" spans="1:11" x14ac:dyDescent="0.3">
      <c r="B27" s="25" t="s">
        <v>61</v>
      </c>
    </row>
    <row r="28" spans="1:11" x14ac:dyDescent="0.3">
      <c r="A28" s="26"/>
      <c r="B28" s="35" t="s">
        <v>38</v>
      </c>
      <c r="C28" s="36" t="s">
        <v>39</v>
      </c>
      <c r="D28" s="36" t="s">
        <v>17</v>
      </c>
      <c r="E28" s="27" t="s">
        <v>40</v>
      </c>
      <c r="F28" s="36" t="s">
        <v>41</v>
      </c>
      <c r="G28" s="27" t="s">
        <v>42</v>
      </c>
    </row>
    <row r="29" spans="1:11" x14ac:dyDescent="0.3">
      <c r="A29" s="27">
        <v>404799</v>
      </c>
      <c r="B29" s="26"/>
      <c r="C29" s="26"/>
      <c r="D29" s="26"/>
      <c r="E29" s="26">
        <f>C29-D29</f>
        <v>0</v>
      </c>
      <c r="F29" s="26"/>
      <c r="G29" s="26"/>
    </row>
    <row r="30" spans="1:11" x14ac:dyDescent="0.3">
      <c r="A30" s="28" t="s">
        <v>62</v>
      </c>
      <c r="B30" s="24">
        <v>61305.130000000019</v>
      </c>
      <c r="C30" s="24">
        <v>28367.21</v>
      </c>
      <c r="D30" s="24">
        <v>27672.7</v>
      </c>
      <c r="E30" s="24">
        <f>B30+C30-D30</f>
        <v>61999.640000000029</v>
      </c>
      <c r="F30" s="24">
        <v>112.26</v>
      </c>
      <c r="G30" s="24">
        <f>B30+C30-D30</f>
        <v>61999.640000000029</v>
      </c>
      <c r="H30" s="29">
        <v>2.63E-2</v>
      </c>
      <c r="K30" s="5"/>
    </row>
    <row r="31" spans="1:11" x14ac:dyDescent="0.3">
      <c r="A31" s="28" t="s">
        <v>63</v>
      </c>
      <c r="B31" s="30">
        <f>E30</f>
        <v>61999.640000000029</v>
      </c>
      <c r="C31" s="24">
        <v>31170.57</v>
      </c>
      <c r="D31" s="24">
        <v>29965</v>
      </c>
      <c r="E31" s="24">
        <f t="shared" ref="E31:E32" si="2">B31+C31-D31</f>
        <v>63205.210000000021</v>
      </c>
      <c r="F31" s="24">
        <v>107.29</v>
      </c>
      <c r="G31" s="24">
        <f>B31+C31-D31</f>
        <v>63205.210000000021</v>
      </c>
      <c r="H31" s="29">
        <v>2.63E-2</v>
      </c>
      <c r="K31" s="44"/>
    </row>
    <row r="32" spans="1:11" x14ac:dyDescent="0.3">
      <c r="A32" s="28" t="s">
        <v>64</v>
      </c>
      <c r="B32" s="30">
        <f>G31</f>
        <v>63205.210000000021</v>
      </c>
      <c r="C32" s="24">
        <v>26027.14</v>
      </c>
      <c r="D32" s="24">
        <v>28517.61</v>
      </c>
      <c r="E32" s="24">
        <f t="shared" si="2"/>
        <v>60714.74000000002</v>
      </c>
      <c r="F32" s="24">
        <v>121.36</v>
      </c>
      <c r="G32" s="24">
        <f>B32+C32-D32</f>
        <v>60714.74000000002</v>
      </c>
      <c r="H32" s="29">
        <v>2.63E-2</v>
      </c>
      <c r="K32" s="5"/>
    </row>
    <row r="33" spans="1:13" x14ac:dyDescent="0.3">
      <c r="A33" s="31" t="s">
        <v>43</v>
      </c>
      <c r="B33" s="24">
        <f>SUM(B30:B32)</f>
        <v>186509.98000000007</v>
      </c>
      <c r="C33" s="24">
        <f>SUM(C30:C32)</f>
        <v>85564.92</v>
      </c>
      <c r="D33" s="24">
        <f>SUM(D30:D32)</f>
        <v>86155.31</v>
      </c>
      <c r="E33" s="24">
        <f>B30+C33-D33</f>
        <v>60714.74000000002</v>
      </c>
      <c r="F33" s="24">
        <f>SUM(F30:F32)</f>
        <v>340.91</v>
      </c>
      <c r="G33" s="26"/>
    </row>
    <row r="34" spans="1:13" x14ac:dyDescent="0.3">
      <c r="A34" s="27">
        <v>404896</v>
      </c>
      <c r="B34" s="27"/>
      <c r="C34" s="26"/>
      <c r="D34" s="26"/>
      <c r="E34" s="26"/>
      <c r="F34" s="26"/>
      <c r="G34" s="26"/>
    </row>
    <row r="35" spans="1:13" x14ac:dyDescent="0.3">
      <c r="A35" s="28" t="s">
        <v>62</v>
      </c>
      <c r="B35" s="30">
        <v>232786.73999999996</v>
      </c>
      <c r="C35" s="24">
        <v>158354.57</v>
      </c>
      <c r="D35" s="24">
        <v>28241.03</v>
      </c>
      <c r="E35" s="24">
        <f>B35+C35-D35</f>
        <v>362900.27999999991</v>
      </c>
      <c r="F35" s="24">
        <v>642.08000000000004</v>
      </c>
      <c r="G35" s="24">
        <f>B35+C35-D35</f>
        <v>362900.27999999991</v>
      </c>
      <c r="H35" s="29">
        <v>2.63E-2</v>
      </c>
      <c r="K35" s="5"/>
    </row>
    <row r="36" spans="1:13" x14ac:dyDescent="0.3">
      <c r="A36" s="28" t="s">
        <v>63</v>
      </c>
      <c r="B36" s="30">
        <f>G35</f>
        <v>362900.27999999991</v>
      </c>
      <c r="C36" s="24">
        <v>45140.69</v>
      </c>
      <c r="D36" s="24">
        <v>31063.279999999999</v>
      </c>
      <c r="E36" s="24">
        <f t="shared" ref="E36:E37" si="3">B36+C36-D36</f>
        <v>376977.68999999994</v>
      </c>
      <c r="F36" s="24">
        <v>751.65</v>
      </c>
      <c r="G36" s="24">
        <f>B36+C36-D36</f>
        <v>376977.68999999994</v>
      </c>
      <c r="H36" s="29">
        <v>2.63E-2</v>
      </c>
      <c r="K36" s="5"/>
      <c r="M36" s="5"/>
    </row>
    <row r="37" spans="1:13" x14ac:dyDescent="0.3">
      <c r="A37" s="28" t="s">
        <v>64</v>
      </c>
      <c r="B37" s="30">
        <f>G36</f>
        <v>376977.68999999994</v>
      </c>
      <c r="C37" s="24">
        <v>113375.83</v>
      </c>
      <c r="D37" s="24">
        <v>25621.82</v>
      </c>
      <c r="E37" s="24">
        <f t="shared" si="3"/>
        <v>464731.69999999995</v>
      </c>
      <c r="F37" s="24">
        <v>1060.2</v>
      </c>
      <c r="G37" s="24">
        <f>B37+C37-D37</f>
        <v>464731.69999999995</v>
      </c>
      <c r="H37" s="29">
        <v>2.63E-2</v>
      </c>
      <c r="K37" s="5"/>
      <c r="M37" s="44"/>
    </row>
    <row r="38" spans="1:13" x14ac:dyDescent="0.3">
      <c r="A38" s="31" t="s">
        <v>43</v>
      </c>
      <c r="B38" s="34"/>
      <c r="C38" s="24">
        <f>SUM(C35:C37)</f>
        <v>316871.09000000003</v>
      </c>
      <c r="D38" s="24">
        <f>SUM(D35:D37)</f>
        <v>84926.13</v>
      </c>
      <c r="E38" s="24">
        <f>B35+C38-D38</f>
        <v>464731.69999999995</v>
      </c>
      <c r="F38" s="24">
        <f>SUM(F35:F37)</f>
        <v>2453.9300000000003</v>
      </c>
      <c r="G38" s="24"/>
    </row>
    <row r="39" spans="1:13" x14ac:dyDescent="0.3">
      <c r="A39" s="27">
        <v>405086</v>
      </c>
      <c r="B39" s="27"/>
      <c r="C39" s="26"/>
      <c r="D39" s="26"/>
      <c r="E39" s="26"/>
      <c r="F39" s="26"/>
      <c r="G39" s="26"/>
    </row>
    <row r="40" spans="1:13" x14ac:dyDescent="0.3">
      <c r="A40" s="28" t="s">
        <v>62</v>
      </c>
      <c r="B40" s="24">
        <v>1535658.53</v>
      </c>
      <c r="C40" s="24">
        <v>3391.07</v>
      </c>
      <c r="D40" s="24">
        <v>0</v>
      </c>
      <c r="E40" s="24">
        <f>B40+C40-D40</f>
        <v>1539049.6</v>
      </c>
      <c r="F40" s="24">
        <v>2797.11</v>
      </c>
      <c r="G40" s="24">
        <f>B40+C40-D40</f>
        <v>1539049.6</v>
      </c>
      <c r="H40" s="29">
        <v>2.63E-2</v>
      </c>
      <c r="K40" s="5"/>
    </row>
    <row r="41" spans="1:13" x14ac:dyDescent="0.3">
      <c r="A41" s="28" t="s">
        <v>63</v>
      </c>
      <c r="B41" s="30">
        <f>G40</f>
        <v>1539049.6</v>
      </c>
      <c r="C41" s="24">
        <v>256801.26</v>
      </c>
      <c r="D41" s="24">
        <v>0</v>
      </c>
      <c r="E41" s="24">
        <f>B41+C41-D41</f>
        <v>1795850.86</v>
      </c>
      <c r="F41" s="24">
        <v>3105.81</v>
      </c>
      <c r="G41" s="24">
        <f>B41+C41-D41</f>
        <v>1795850.86</v>
      </c>
      <c r="H41" s="29">
        <v>2.63E-2</v>
      </c>
      <c r="K41" s="5"/>
    </row>
    <row r="42" spans="1:13" x14ac:dyDescent="0.3">
      <c r="A42" s="28" t="s">
        <v>64</v>
      </c>
      <c r="B42" s="30">
        <f>G41</f>
        <v>1795850.86</v>
      </c>
      <c r="C42" s="24">
        <v>4093.56</v>
      </c>
      <c r="D42" s="24">
        <v>0</v>
      </c>
      <c r="E42" s="24">
        <f>B42+C42-D42</f>
        <v>1799944.4200000002</v>
      </c>
      <c r="F42" s="24">
        <v>4093.56</v>
      </c>
      <c r="G42" s="24">
        <f>B42+C42-D42</f>
        <v>1799944.4200000002</v>
      </c>
      <c r="H42" s="29">
        <v>2.63E-2</v>
      </c>
      <c r="K42" s="5"/>
    </row>
    <row r="43" spans="1:13" x14ac:dyDescent="0.3">
      <c r="A43" s="31" t="s">
        <v>43</v>
      </c>
      <c r="B43" s="34">
        <f>SUM(B40:B42)</f>
        <v>4870558.99</v>
      </c>
      <c r="C43" s="24">
        <f>SUM(C40:C42)</f>
        <v>264285.89</v>
      </c>
      <c r="D43" s="24">
        <f>SUM(D40:D42)</f>
        <v>0</v>
      </c>
      <c r="E43" s="24">
        <f>B40+C43-D43</f>
        <v>1799944.42</v>
      </c>
      <c r="F43" s="26">
        <f>SUM(F40:F42)</f>
        <v>9996.48</v>
      </c>
      <c r="G43" s="26"/>
    </row>
    <row r="44" spans="1:13" x14ac:dyDescent="0.3">
      <c r="A44" s="26"/>
      <c r="B44" s="26"/>
      <c r="C44" s="26" t="s">
        <v>67</v>
      </c>
      <c r="E44" s="26"/>
      <c r="F44" s="24">
        <f>F33+F38+F43</f>
        <v>12791.32</v>
      </c>
      <c r="G44" s="26"/>
    </row>
    <row r="45" spans="1:13" x14ac:dyDescent="0.3">
      <c r="A45" s="28" t="s">
        <v>50</v>
      </c>
      <c r="B45" s="32" t="s">
        <v>69</v>
      </c>
      <c r="C45" s="26"/>
      <c r="D45" s="26"/>
      <c r="E45" s="32"/>
      <c r="F45" s="26" t="s">
        <v>66</v>
      </c>
      <c r="G45" s="26"/>
    </row>
    <row r="46" spans="1:13" x14ac:dyDescent="0.3">
      <c r="A46" s="28"/>
      <c r="B46" s="32"/>
      <c r="C46" s="26"/>
      <c r="D46" s="26"/>
      <c r="E46" s="32"/>
      <c r="F46" s="26"/>
      <c r="G46" s="26"/>
    </row>
    <row r="47" spans="1:13" x14ac:dyDescent="0.3">
      <c r="A47" s="28"/>
      <c r="B47" s="32"/>
      <c r="C47" s="58"/>
      <c r="D47" s="59"/>
      <c r="E47" s="32"/>
      <c r="F47" s="26"/>
      <c r="G47" s="32"/>
    </row>
    <row r="48" spans="1:13" x14ac:dyDescent="0.3">
      <c r="A48" s="26"/>
      <c r="B48" s="26"/>
      <c r="C48" s="56" t="s">
        <v>46</v>
      </c>
      <c r="D48" s="57"/>
      <c r="E48" s="24">
        <f>E33+E38+E43</f>
        <v>2325390.86</v>
      </c>
      <c r="F48" s="24">
        <f>F33+F38+F43</f>
        <v>12791.32</v>
      </c>
      <c r="G48" s="24">
        <f>G32+G37+G42</f>
        <v>2325390.8600000003</v>
      </c>
      <c r="H48" s="5"/>
    </row>
    <row r="49" spans="1:13" x14ac:dyDescent="0.3">
      <c r="A49" s="26"/>
      <c r="B49" s="26"/>
      <c r="C49" s="54" t="s">
        <v>68</v>
      </c>
      <c r="D49" s="55"/>
      <c r="E49" s="24">
        <f>E47+E48</f>
        <v>2325390.86</v>
      </c>
      <c r="F49" s="24">
        <f>F34+F39+F44</f>
        <v>12791.32</v>
      </c>
      <c r="G49" s="24">
        <f>G47+G48</f>
        <v>2325390.8600000003</v>
      </c>
    </row>
    <row r="50" spans="1:13" x14ac:dyDescent="0.3">
      <c r="A50" s="26"/>
      <c r="B50" s="26"/>
      <c r="C50" s="26"/>
      <c r="D50" s="26"/>
      <c r="E50" s="26"/>
      <c r="F50" s="26"/>
      <c r="G50" s="26"/>
    </row>
    <row r="52" spans="1:13" x14ac:dyDescent="0.3">
      <c r="B52" s="25" t="s">
        <v>61</v>
      </c>
    </row>
    <row r="53" spans="1:13" x14ac:dyDescent="0.3">
      <c r="A53" s="26"/>
      <c r="B53" s="35" t="s">
        <v>38</v>
      </c>
      <c r="C53" s="36" t="s">
        <v>39</v>
      </c>
      <c r="D53" s="36" t="s">
        <v>17</v>
      </c>
      <c r="E53" s="27" t="s">
        <v>40</v>
      </c>
      <c r="F53" s="36" t="s">
        <v>41</v>
      </c>
      <c r="G53" s="27" t="s">
        <v>42</v>
      </c>
    </row>
    <row r="54" spans="1:13" x14ac:dyDescent="0.3">
      <c r="A54" s="27">
        <v>404799</v>
      </c>
      <c r="B54" s="26"/>
      <c r="C54" s="26"/>
      <c r="D54" s="26"/>
      <c r="E54" s="26">
        <f>C54-D54</f>
        <v>0</v>
      </c>
      <c r="F54" s="26"/>
      <c r="G54" s="26"/>
    </row>
    <row r="55" spans="1:13" x14ac:dyDescent="0.3">
      <c r="A55" s="28" t="s">
        <v>73</v>
      </c>
      <c r="B55" s="24">
        <v>60714.74000000002</v>
      </c>
      <c r="C55" s="24">
        <v>25872.39</v>
      </c>
      <c r="D55" s="24">
        <v>23473.55</v>
      </c>
      <c r="E55" s="24">
        <f>B55+C55-D55</f>
        <v>63113.580000000016</v>
      </c>
      <c r="F55" s="24">
        <v>103.85</v>
      </c>
      <c r="G55" s="24">
        <f>B55+C55-D55</f>
        <v>63113.580000000016</v>
      </c>
      <c r="H55" s="29">
        <v>2.63E-2</v>
      </c>
    </row>
    <row r="56" spans="1:13" x14ac:dyDescent="0.3">
      <c r="A56" s="28" t="s">
        <v>74</v>
      </c>
      <c r="B56" s="30">
        <f>E55</f>
        <v>63113.580000000016</v>
      </c>
      <c r="C56" s="24">
        <v>28028.61</v>
      </c>
      <c r="D56" s="24">
        <v>28372.06</v>
      </c>
      <c r="E56" s="24">
        <f t="shared" ref="E56:E57" si="4">B56+C56-D56</f>
        <v>62770.130000000019</v>
      </c>
      <c r="F56" s="24">
        <v>103.37</v>
      </c>
      <c r="G56" s="24">
        <f>B56+C56-D56</f>
        <v>62770.130000000019</v>
      </c>
      <c r="H56" s="29">
        <v>2.63E-2</v>
      </c>
    </row>
    <row r="57" spans="1:13" x14ac:dyDescent="0.3">
      <c r="A57" s="28" t="s">
        <v>75</v>
      </c>
      <c r="B57" s="30">
        <f>E56</f>
        <v>62770.130000000019</v>
      </c>
      <c r="C57" s="24">
        <v>40991.620000000003</v>
      </c>
      <c r="D57" s="24">
        <v>29529.34</v>
      </c>
      <c r="E57" s="24">
        <f t="shared" si="4"/>
        <v>74232.410000000033</v>
      </c>
      <c r="F57" s="24">
        <v>123.18</v>
      </c>
      <c r="G57" s="24">
        <f>B57+C57-D57</f>
        <v>74232.410000000033</v>
      </c>
      <c r="H57" s="29">
        <v>2.63E-2</v>
      </c>
    </row>
    <row r="58" spans="1:13" x14ac:dyDescent="0.3">
      <c r="A58" s="31" t="s">
        <v>43</v>
      </c>
      <c r="B58" s="24"/>
      <c r="C58" s="24">
        <f>SUM(C55:C57)</f>
        <v>94892.62</v>
      </c>
      <c r="D58" s="24">
        <f>SUM(D55:D57)</f>
        <v>81374.95</v>
      </c>
      <c r="E58" s="24">
        <f>B55+C58-D58</f>
        <v>74232.410000000018</v>
      </c>
      <c r="F58" s="24">
        <f>SUM(F55:F57)</f>
        <v>330.4</v>
      </c>
      <c r="G58" s="24"/>
      <c r="K58" s="5"/>
      <c r="M58" s="5"/>
    </row>
    <row r="59" spans="1:13" x14ac:dyDescent="0.3">
      <c r="A59" s="27">
        <v>404896</v>
      </c>
      <c r="B59" s="27"/>
      <c r="C59" s="26"/>
      <c r="D59" s="26"/>
      <c r="E59" s="26"/>
      <c r="F59" s="26"/>
      <c r="G59" s="26"/>
    </row>
    <row r="60" spans="1:13" x14ac:dyDescent="0.3">
      <c r="A60" s="28" t="s">
        <v>73</v>
      </c>
      <c r="B60" s="30">
        <v>464731.70000000007</v>
      </c>
      <c r="C60" s="24">
        <v>6565.18</v>
      </c>
      <c r="D60" s="24">
        <v>25752.11</v>
      </c>
      <c r="E60" s="24">
        <f>B60+C60-D60</f>
        <v>445544.77000000008</v>
      </c>
      <c r="F60" s="24">
        <v>996.7</v>
      </c>
      <c r="G60" s="24">
        <f>B60+C60-D60</f>
        <v>445544.77000000008</v>
      </c>
      <c r="H60" s="29">
        <v>2.63E-2</v>
      </c>
    </row>
    <row r="61" spans="1:13" x14ac:dyDescent="0.3">
      <c r="A61" s="28" t="s">
        <v>74</v>
      </c>
      <c r="B61" s="30">
        <f>E60</f>
        <v>445544.77000000008</v>
      </c>
      <c r="C61" s="24">
        <v>8535.2000000000007</v>
      </c>
      <c r="D61" s="24">
        <v>27925.24</v>
      </c>
      <c r="E61" s="24">
        <f t="shared" ref="E61:E62" si="5">B61+C61-D61</f>
        <v>426154.7300000001</v>
      </c>
      <c r="F61" s="24">
        <v>916.62</v>
      </c>
      <c r="G61" s="24">
        <f>B61+C61-D61</f>
        <v>426154.7300000001</v>
      </c>
      <c r="H61" s="29">
        <v>2.63E-2</v>
      </c>
    </row>
    <row r="62" spans="1:13" x14ac:dyDescent="0.3">
      <c r="A62" s="28" t="s">
        <v>75</v>
      </c>
      <c r="B62" s="30">
        <f>E61</f>
        <v>426154.7300000001</v>
      </c>
      <c r="C62" s="24">
        <v>6525.43</v>
      </c>
      <c r="D62" s="24">
        <v>40804.74</v>
      </c>
      <c r="E62" s="24">
        <f t="shared" si="5"/>
        <v>391875.4200000001</v>
      </c>
      <c r="F62" s="24">
        <v>954.41</v>
      </c>
      <c r="G62" s="24">
        <f>B62+C62-D62</f>
        <v>391875.4200000001</v>
      </c>
      <c r="H62" s="29">
        <v>2.63E-2</v>
      </c>
    </row>
    <row r="63" spans="1:13" x14ac:dyDescent="0.3">
      <c r="A63" s="31" t="s">
        <v>43</v>
      </c>
      <c r="B63" s="34"/>
      <c r="C63" s="24">
        <f>SUM(C60:C62)</f>
        <v>21625.81</v>
      </c>
      <c r="D63" s="24">
        <f>SUM(D60:D62)</f>
        <v>94482.09</v>
      </c>
      <c r="E63" s="24">
        <f>B60+C63-D63</f>
        <v>391875.42000000004</v>
      </c>
      <c r="F63" s="24">
        <f>SUM(F60:F62)</f>
        <v>2867.73</v>
      </c>
      <c r="G63" s="24"/>
    </row>
    <row r="64" spans="1:13" x14ac:dyDescent="0.3">
      <c r="A64" s="27">
        <v>405086</v>
      </c>
      <c r="B64" s="27"/>
      <c r="C64" s="26"/>
      <c r="D64" s="26"/>
      <c r="E64" s="26"/>
      <c r="F64" s="26"/>
      <c r="G64" s="26"/>
    </row>
    <row r="65" spans="1:8" x14ac:dyDescent="0.3">
      <c r="A65" s="28" t="s">
        <v>73</v>
      </c>
      <c r="B65" s="24">
        <v>1799944.4200000004</v>
      </c>
      <c r="C65" s="24">
        <v>3846.46</v>
      </c>
      <c r="D65" s="24">
        <v>0</v>
      </c>
      <c r="E65" s="24">
        <f>B65+C65-D65</f>
        <v>1803790.8800000004</v>
      </c>
      <c r="F65" s="24">
        <v>3846.46</v>
      </c>
      <c r="G65" s="24">
        <f>B65+C65-D65</f>
        <v>1803790.8800000004</v>
      </c>
      <c r="H65" s="29">
        <v>2.63E-2</v>
      </c>
    </row>
    <row r="66" spans="1:8" x14ac:dyDescent="0.3">
      <c r="A66" s="28" t="s">
        <v>74</v>
      </c>
      <c r="B66" s="30">
        <f>G65</f>
        <v>1803790.8800000004</v>
      </c>
      <c r="C66" s="24">
        <v>3726.19</v>
      </c>
      <c r="D66" s="24">
        <v>0</v>
      </c>
      <c r="E66" s="24">
        <f>B66+C66-D66</f>
        <v>1807517.0700000003</v>
      </c>
      <c r="F66" s="24">
        <v>3726.19</v>
      </c>
      <c r="G66" s="24">
        <f>B66+C66-D66</f>
        <v>1807517.0700000003</v>
      </c>
      <c r="H66" s="29">
        <v>2.63E-2</v>
      </c>
    </row>
    <row r="67" spans="1:8" x14ac:dyDescent="0.3">
      <c r="A67" s="28" t="s">
        <v>75</v>
      </c>
      <c r="B67" s="30">
        <f>G66</f>
        <v>1807517.0700000003</v>
      </c>
      <c r="C67" s="24">
        <v>4120.1499999999996</v>
      </c>
      <c r="D67" s="24">
        <v>0</v>
      </c>
      <c r="E67" s="24">
        <f>B67+C67-D67</f>
        <v>1811637.2200000002</v>
      </c>
      <c r="F67" s="24">
        <v>4120.1499999999996</v>
      </c>
      <c r="G67" s="24">
        <f>B67+C67-D67</f>
        <v>1811637.2200000002</v>
      </c>
      <c r="H67" s="29">
        <v>2.63E-2</v>
      </c>
    </row>
    <row r="68" spans="1:8" x14ac:dyDescent="0.3">
      <c r="A68" s="31" t="s">
        <v>43</v>
      </c>
      <c r="B68" s="34">
        <f>SUM(B65:B67)</f>
        <v>5411252.370000001</v>
      </c>
      <c r="C68" s="24">
        <f>SUM(C65:C67)</f>
        <v>11692.8</v>
      </c>
      <c r="D68" s="24">
        <f>SUM(D65:D67)</f>
        <v>0</v>
      </c>
      <c r="E68" s="24">
        <f>B65+C68-D68</f>
        <v>1811637.2200000004</v>
      </c>
      <c r="F68" s="26">
        <f>SUM(F65:F67)</f>
        <v>11692.8</v>
      </c>
      <c r="G68" s="26"/>
    </row>
    <row r="69" spans="1:8" x14ac:dyDescent="0.3">
      <c r="A69" s="26"/>
      <c r="B69" s="26"/>
      <c r="C69" s="26" t="s">
        <v>76</v>
      </c>
      <c r="E69" s="26"/>
      <c r="F69" s="24">
        <f>F58+F63+F68</f>
        <v>14890.93</v>
      </c>
      <c r="G69" s="26"/>
    </row>
    <row r="70" spans="1:8" x14ac:dyDescent="0.3">
      <c r="A70" s="28" t="s">
        <v>50</v>
      </c>
      <c r="B70" s="32" t="s">
        <v>69</v>
      </c>
      <c r="C70" s="26"/>
      <c r="D70" s="26"/>
      <c r="E70" s="32"/>
      <c r="F70" s="26" t="s">
        <v>66</v>
      </c>
      <c r="G70" s="26"/>
    </row>
    <row r="71" spans="1:8" x14ac:dyDescent="0.3">
      <c r="A71" s="28"/>
      <c r="B71" s="32"/>
      <c r="C71" s="26"/>
      <c r="D71" s="26"/>
      <c r="E71" s="32"/>
      <c r="F71" s="26"/>
      <c r="G71" s="26"/>
    </row>
    <row r="72" spans="1:8" x14ac:dyDescent="0.3">
      <c r="A72" s="28"/>
      <c r="B72" s="32"/>
      <c r="C72" s="58"/>
      <c r="D72" s="59"/>
      <c r="E72" s="32"/>
      <c r="F72" s="26"/>
      <c r="G72" s="32"/>
    </row>
    <row r="73" spans="1:8" x14ac:dyDescent="0.3">
      <c r="A73" s="26"/>
      <c r="B73" s="26"/>
      <c r="C73" s="56" t="s">
        <v>46</v>
      </c>
      <c r="D73" s="57"/>
      <c r="E73" s="24">
        <f>E58+E63+E68</f>
        <v>2277745.0500000007</v>
      </c>
      <c r="F73" s="24">
        <f>F58+F63+F68</f>
        <v>14890.93</v>
      </c>
      <c r="G73" s="24">
        <f>G57+G62+G67</f>
        <v>2277745.0500000003</v>
      </c>
      <c r="H73" s="5"/>
    </row>
    <row r="74" spans="1:8" x14ac:dyDescent="0.3">
      <c r="A74" s="26"/>
      <c r="B74" s="26"/>
      <c r="C74" s="54" t="s">
        <v>68</v>
      </c>
      <c r="D74" s="55"/>
      <c r="E74" s="24">
        <f>E72+E73</f>
        <v>2277745.0500000007</v>
      </c>
      <c r="F74" s="24">
        <f>F59+F64+F69</f>
        <v>14890.93</v>
      </c>
      <c r="G74" s="24">
        <f>G72+G73</f>
        <v>2277745.0500000003</v>
      </c>
    </row>
    <row r="83" spans="2:3" x14ac:dyDescent="0.3">
      <c r="C83" t="s">
        <v>65</v>
      </c>
    </row>
    <row r="84" spans="2:3" x14ac:dyDescent="0.3">
      <c r="C84" t="s">
        <v>41</v>
      </c>
    </row>
    <row r="85" spans="2:3" x14ac:dyDescent="0.3">
      <c r="B85" s="5">
        <v>253695.45</v>
      </c>
    </row>
    <row r="86" spans="2:3" x14ac:dyDescent="0.3">
      <c r="B86" s="5">
        <v>3105.81</v>
      </c>
    </row>
    <row r="87" spans="2:3" x14ac:dyDescent="0.3">
      <c r="B87" s="5">
        <f>SUM(B85:B86)</f>
        <v>256801.26</v>
      </c>
    </row>
    <row r="88" spans="2:3" x14ac:dyDescent="0.3">
      <c r="B88" s="5">
        <f>B85+B86</f>
        <v>256801.26</v>
      </c>
    </row>
  </sheetData>
  <mergeCells count="6">
    <mergeCell ref="C74:D74"/>
    <mergeCell ref="C48:D48"/>
    <mergeCell ref="C47:D47"/>
    <mergeCell ref="C49:D49"/>
    <mergeCell ref="C72:D72"/>
    <mergeCell ref="C73:D73"/>
  </mergeCells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2020-04-03T17:30:18Z</cp:lastPrinted>
  <dcterms:created xsi:type="dcterms:W3CDTF">2016-10-19T16:34:38Z</dcterms:created>
  <dcterms:modified xsi:type="dcterms:W3CDTF">2020-08-10T19:47:37Z</dcterms:modified>
</cp:coreProperties>
</file>